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9260" windowHeight="5550" activeTab="0"/>
  </bookViews>
  <sheets>
    <sheet name="GELIRTABLOSU" sheetId="1" r:id="rId1"/>
  </sheets>
  <externalReferences>
    <externalReference r:id="rId4"/>
  </externalReferences>
  <definedNames>
    <definedName name="_xlnm.Print_Area" localSheetId="0">'GELIRTABLOSU'!$A$1:$C$491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<sst xmlns="http://schemas.openxmlformats.org/spreadsheetml/2006/main" count="574" uniqueCount="345">
  <si>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</si>
  <si>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</si>
  <si>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</si>
  <si>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</si>
  <si>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</si>
  <si>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</si>
  <si>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</si>
  <si>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</si>
  <si>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</si>
  <si>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</si>
  <si>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</si>
  <si>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</si>
  <si>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YTL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</si>
  <si>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</si>
  <si>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</si>
  <si>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</si>
  <si>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</si>
  <si>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</si>
  <si>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</si>
  <si>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</si>
  <si>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</si>
  <si>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</si>
  <si>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</si>
  <si>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</si>
  <si>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</si>
  <si>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</si>
  <si>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</si>
  <si>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</si>
  <si>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</si>
  <si>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</si>
  <si>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</si>
  <si>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</si>
  <si>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</si>
  <si>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</si>
  <si>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</si>
  <si>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</si>
  <si>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</si>
  <si>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</si>
  <si>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</si>
  <si>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</si>
  <si>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</si>
  <si>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</si>
  <si>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</si>
  <si>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</si>
  <si>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</si>
  <si>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</si>
  <si>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</si>
  <si>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</si>
  <si>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</si>
  <si>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</si>
  <si>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</si>
  <si>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</si>
  <si>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</si>
  <si>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</si>
  <si>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</si>
  <si>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</si>
  <si>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</si>
  <si>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</si>
  <si>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</si>
  <si>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</si>
  <si>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</si>
  <si>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</si>
  <si>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</si>
  <si>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</si>
  <si>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</si>
  <si>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</si>
  <si>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</si>
  <si>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</si>
  <si>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</si>
  <si>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</si>
  <si>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</si>
  <si>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</si>
  <si>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</si>
  <si>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</si>
  <si>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</si>
  <si>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</si>
  <si>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</si>
  <si>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</si>
  <si>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</si>
  <si>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</si>
  <si>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</si>
  <si>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</si>
  <si>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</si>
  <si>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</si>
  <si>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</si>
  <si>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</si>
  <si>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</si>
  <si>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</si>
  <si>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</si>
  <si>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</si>
  <si>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</si>
  <si>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</si>
  <si>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</si>
  <si>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</si>
  <si>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</si>
  <si>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</si>
  <si>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</si>
  <si>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</si>
  <si>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</si>
  <si>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</si>
  <si>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</si>
  <si>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</si>
  <si>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</si>
  <si>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</si>
  <si>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</si>
  <si>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</si>
  <si>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</si>
  <si>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</si>
  <si>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</si>
  <si>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</si>
  <si>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</si>
  <si>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</si>
  <si>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</si>
  <si>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</si>
  <si>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</si>
  <si>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</si>
  <si>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</si>
  <si>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</si>
  <si>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</si>
  <si>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</si>
  <si>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</si>
  <si>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</si>
  <si>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</si>
  <si>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</si>
  <si>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</si>
  <si>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</si>
  <si>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</si>
  <si>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</si>
  <si>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</si>
  <si>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</si>
  <si>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</si>
  <si>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</si>
  <si>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</si>
  <si>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</si>
  <si>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</si>
  <si>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</si>
  <si>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</si>
  <si>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</si>
  <si>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</si>
  <si>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</si>
  <si>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</si>
  <si>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</si>
  <si>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</si>
  <si>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</si>
  <si>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</si>
  <si>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</si>
  <si>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</si>
  <si>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</si>
  <si>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</si>
  <si>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</si>
  <si>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</si>
  <si>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</si>
  <si>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</si>
  <si>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</si>
  <si>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</si>
  <si>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</si>
  <si>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</si>
  <si>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</si>
  <si>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</si>
  <si>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</si>
  <si>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</si>
  <si>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</si>
  <si>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</si>
  <si>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</si>
  <si>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</si>
  <si>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</si>
  <si>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</si>
  <si>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</si>
  <si>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</si>
  <si>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</si>
  <si>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</si>
  <si>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</si>
  <si>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</si>
  <si>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</si>
  <si>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</si>
  <si>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</si>
  <si>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</si>
  <si>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</si>
  <si>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</si>
  <si>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</si>
  <si>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</si>
  <si>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</si>
  <si>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</si>
  <si>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</si>
  <si>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</si>
  <si>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</si>
  <si>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</si>
  <si>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</si>
  <si>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</si>
  <si>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</si>
  <si>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</si>
  <si>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</si>
  <si>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</si>
  <si>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</si>
  <si>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</si>
  <si>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</si>
  <si>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</si>
  <si>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</si>
  <si>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</si>
  <si>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</si>
  <si>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</si>
  <si>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</si>
  <si>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</si>
  <si>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</si>
  <si>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</si>
  <si>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</si>
  <si>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</si>
  <si>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</si>
  <si>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</si>
  <si>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</si>
  <si>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</si>
  <si>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</si>
  <si>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</si>
  <si>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</si>
  <si>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</si>
  <si>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</si>
  <si>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</si>
  <si>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</si>
  <si>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</si>
  <si>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</si>
  <si>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</si>
  <si>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</si>
  <si>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</si>
  <si>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</si>
  <si>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</si>
  <si>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</si>
  <si>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</si>
  <si>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</si>
  <si>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</si>
  <si>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</si>
  <si>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</si>
  <si>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</si>
  <si>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</si>
  <si>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</si>
  <si>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</si>
  <si>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</si>
  <si>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</si>
  <si>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</si>
  <si>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</si>
  <si>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</si>
  <si>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</si>
  <si>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</si>
  <si>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</si>
  <si>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</si>
  <si>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</si>
  <si>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</si>
  <si>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</si>
  <si>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</si>
  <si>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</si>
  <si>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</si>
  <si>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</si>
  <si>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</si>
  <si>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</si>
  <si>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</si>
  <si>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</si>
  <si>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</si>
  <si>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</si>
  <si>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</si>
  <si>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</si>
  <si>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</si>
  <si>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</si>
  <si>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</si>
  <si>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</si>
  <si>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</si>
  <si>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</si>
  <si>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</si>
  <si>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</si>
  <si>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</si>
  <si>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</si>
  <si>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</si>
  <si>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</si>
  <si>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</si>
  <si>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</si>
  <si>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</si>
  <si>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</si>
  <si>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</si>
  <si>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</si>
  <si>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</si>
  <si>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</si>
  <si>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</si>
  <si>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</si>
  <si>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</si>
  <si>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</si>
  <si>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</si>
  <si>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</si>
  <si>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</si>
  <si>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</si>
  <si>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</si>
  <si>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</si>
  <si>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</si>
  <si>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</si>
  <si>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</si>
  <si>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</si>
  <si>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</si>
  <si>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</si>
  <si>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</si>
  <si>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</si>
  <si>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</si>
  <si>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</si>
  <si>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</si>
  <si>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</si>
  <si>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</si>
  <si>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</si>
  <si>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</si>
  <si>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</si>
  <si>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</si>
  <si>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</si>
  <si>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</si>
  <si>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</si>
  <si>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</si>
  <si>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</si>
  <si>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</si>
  <si>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</si>
  <si>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</si>
  <si>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</si>
  <si>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</si>
  <si>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</si>
  <si>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</si>
  <si>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</si>
  <si>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</si>
  <si>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</si>
  <si>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</si>
  <si>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</si>
  <si>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</si>
  <si>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</si>
  <si>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</si>
  <si>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</si>
  <si>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</si>
  <si>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</si>
  <si>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</si>
  <si>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</si>
  <si>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</si>
  <si>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</si>
  <si>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</si>
  <si>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</si>
  <si>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</si>
  <si>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</si>
  <si>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</si>
  <si>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</si>
  <si>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</si>
  <si>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</si>
  <si>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"13.10.2009"</t>
  </si>
  <si>
    <t>"02.11.2009"</t>
  </si>
  <si>
    <t>Q3</t>
  </si>
  <si>
    <t>AXA HAYAT SİGORTA A.Ş.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</si>
</sst>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7" borderId="6" applyNumberFormat="0" applyAlignment="0" applyProtection="0"/>
    <xf numFmtId="0" fontId="25" fillId="16" borderId="6" applyNumberFormat="0" applyAlignment="0" applyProtection="0"/>
    <xf numFmtId="0" fontId="27" fillId="17" borderId="7" applyNumberFormat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1" fillId="21" borderId="10" xfId="49" applyNumberFormat="1" applyFont="1" applyFill="1" applyBorder="1" applyAlignment="1">
      <alignment horizontal="center" vertical="center"/>
      <protection/>
    </xf>
    <xf numFmtId="1" fontId="1" fillId="21" borderId="11" xfId="49" applyNumberFormat="1" applyFont="1" applyFill="1" applyBorder="1" applyAlignment="1">
      <alignment horizontal="left" vertical="center" wrapText="1"/>
      <protection/>
    </xf>
    <xf numFmtId="1" fontId="1" fillId="21" borderId="10" xfId="49" applyNumberFormat="1" applyFont="1" applyFill="1" applyBorder="1" applyAlignment="1">
      <alignment horizontal="center" vertical="center" wrapText="1"/>
      <protection/>
    </xf>
    <xf numFmtId="1" fontId="1" fillId="21" borderId="12" xfId="49" applyNumberFormat="1" applyFont="1" applyFill="1" applyBorder="1" applyAlignment="1">
      <alignment horizontal="left" vertical="center" wrapText="1"/>
      <protection/>
    </xf>
    <xf numFmtId="0" fontId="2" fillId="4" borderId="10" xfId="49" applyFont="1" applyFill="1" applyBorder="1" applyAlignment="1" applyProtection="1">
      <alignment horizontal="center" wrapText="1"/>
      <protection locked="0"/>
    </xf>
    <xf numFmtId="1" fontId="1" fillId="21" borderId="10" xfId="49" applyNumberFormat="1" applyFont="1" applyFill="1" applyBorder="1" applyAlignment="1">
      <alignment horizontal="left" vertical="center" wrapText="1"/>
      <protection/>
    </xf>
    <xf numFmtId="1" fontId="1" fillId="21" borderId="10" xfId="49" applyNumberFormat="1" applyFont="1" applyFill="1" applyBorder="1" applyAlignment="1" applyProtection="1">
      <alignment horizontal="center" vertical="center" wrapText="1"/>
      <protection/>
    </xf>
    <xf numFmtId="180" fontId="1" fillId="21" borderId="10" xfId="49" applyNumberFormat="1" applyFont="1" applyFill="1" applyBorder="1" applyAlignment="1" applyProtection="1">
      <alignment horizontal="center" vertical="center" wrapText="1"/>
      <protection/>
    </xf>
    <xf numFmtId="1" fontId="1" fillId="21" borderId="10" xfId="49" applyNumberFormat="1" applyFont="1" applyFill="1" applyBorder="1" applyAlignment="1" applyProtection="1">
      <alignment horizontal="center" vertical="center" wrapText="1"/>
      <protection/>
    </xf>
    <xf numFmtId="0" fontId="5" fillId="16" borderId="10" xfId="48" applyFont="1" applyFill="1" applyBorder="1" applyAlignment="1" applyProtection="1" quotePrefix="1">
      <alignment horizontal="center"/>
      <protection/>
    </xf>
    <xf numFmtId="0" fontId="5" fillId="16" borderId="10" xfId="48" applyFont="1" applyFill="1" applyBorder="1" applyAlignment="1">
      <alignment horizontal="center"/>
      <protection/>
    </xf>
    <xf numFmtId="0" fontId="5" fillId="16" borderId="13" xfId="48" applyFont="1" applyFill="1" applyBorder="1" applyAlignment="1">
      <alignment horizontal="center"/>
      <protection/>
    </xf>
    <xf numFmtId="0" fontId="5" fillId="21" borderId="14" xfId="49" applyFont="1" applyFill="1" applyBorder="1" applyAlignment="1">
      <alignment horizontal="center" vertical="top"/>
      <protection/>
    </xf>
    <xf numFmtId="0" fontId="5" fillId="21" borderId="15" xfId="49" applyFont="1" applyFill="1" applyBorder="1" applyAlignment="1">
      <alignment horizontal="center" vertical="top"/>
      <protection/>
    </xf>
    <xf numFmtId="0" fontId="7" fillId="21" borderId="16" xfId="48" applyFont="1" applyFill="1" applyBorder="1" applyAlignment="1" applyProtection="1">
      <alignment horizontal="center" vertical="top" wrapText="1"/>
      <protection/>
    </xf>
    <xf numFmtId="0" fontId="7" fillId="21" borderId="10" xfId="48" applyFont="1" applyFill="1" applyBorder="1" applyAlignment="1" applyProtection="1">
      <alignment horizontal="center" vertical="top" wrapText="1"/>
      <protection/>
    </xf>
    <xf numFmtId="0" fontId="7" fillId="21" borderId="10" xfId="48" applyFont="1" applyFill="1" applyBorder="1" applyAlignment="1" applyProtection="1" quotePrefix="1">
      <alignment horizontal="center" vertical="top" wrapText="1"/>
      <protection/>
    </xf>
    <xf numFmtId="0" fontId="5" fillId="21" borderId="10" xfId="48" applyFont="1" applyFill="1" applyBorder="1" applyAlignment="1">
      <alignment horizontal="center" vertical="top" wrapText="1"/>
      <protection/>
    </xf>
    <xf numFmtId="0" fontId="5" fillId="21" borderId="13" xfId="48" applyFont="1" applyFill="1" applyBorder="1" applyAlignment="1">
      <alignment horizontal="center" vertical="top" wrapText="1"/>
      <protection/>
    </xf>
    <xf numFmtId="0" fontId="8" fillId="16" borderId="17" xfId="49" applyFont="1" applyFill="1" applyBorder="1" applyAlignment="1">
      <alignment horizontal="left"/>
      <protection/>
    </xf>
    <xf numFmtId="0" fontId="8" fillId="16" borderId="10" xfId="49" applyFont="1" applyFill="1" applyBorder="1" applyAlignment="1">
      <alignment horizontal="left"/>
      <protection/>
    </xf>
    <xf numFmtId="4" fontId="1" fillId="16" borderId="18" xfId="49" applyNumberFormat="1" applyFont="1" applyFill="1" applyBorder="1" applyAlignment="1">
      <alignment horizontal="right"/>
      <protection/>
    </xf>
    <xf numFmtId="4" fontId="1" fillId="16" borderId="16" xfId="49" applyNumberFormat="1" applyFont="1" applyFill="1" applyBorder="1" applyAlignment="1">
      <alignment horizontal="right"/>
      <protection/>
    </xf>
    <xf numFmtId="4" fontId="1" fillId="16" borderId="10" xfId="49" applyNumberFormat="1" applyFont="1" applyFill="1" applyBorder="1" applyAlignment="1">
      <alignment horizontal="right"/>
      <protection/>
    </xf>
    <xf numFmtId="4" fontId="1" fillId="16" borderId="13" xfId="49" applyNumberFormat="1" applyFont="1" applyFill="1" applyBorder="1" applyAlignment="1">
      <alignment horizontal="right"/>
      <protection/>
    </xf>
    <xf numFmtId="0" fontId="7" fillId="16" borderId="19" xfId="48" applyFont="1" applyFill="1" applyBorder="1" applyAlignment="1" applyProtection="1">
      <alignment horizontal="center" vertical="top" wrapText="1"/>
      <protection/>
    </xf>
    <xf numFmtId="0" fontId="5" fillId="16" borderId="19" xfId="48" applyFont="1" applyFill="1" applyBorder="1" applyAlignment="1">
      <alignment horizontal="center" vertical="top" wrapText="1"/>
      <protection/>
    </xf>
    <xf numFmtId="0" fontId="9" fillId="16" borderId="17" xfId="49" applyNumberFormat="1" applyFont="1" applyFill="1" applyBorder="1" applyAlignment="1">
      <alignment horizontal="left"/>
      <protection/>
    </xf>
    <xf numFmtId="0" fontId="9" fillId="16" borderId="10" xfId="49" applyNumberFormat="1" applyFont="1" applyFill="1" applyBorder="1" applyAlignment="1">
      <alignment horizontal="left"/>
      <protection/>
    </xf>
    <xf numFmtId="4" fontId="9" fillId="16" borderId="18" xfId="49" applyNumberFormat="1" applyFont="1" applyFill="1" applyBorder="1" applyAlignment="1">
      <alignment horizontal="right"/>
      <protection/>
    </xf>
    <xf numFmtId="4" fontId="9" fillId="16" borderId="16" xfId="49" applyNumberFormat="1" applyFont="1" applyFill="1" applyBorder="1" applyAlignment="1">
      <alignment horizontal="right"/>
      <protection/>
    </xf>
    <xf numFmtId="4" fontId="9" fillId="16" borderId="10" xfId="49" applyNumberFormat="1" applyFont="1" applyFill="1" applyBorder="1" applyAlignment="1">
      <alignment horizontal="right"/>
      <protection/>
    </xf>
    <xf numFmtId="4" fontId="9" fillId="16" borderId="13" xfId="49" applyNumberFormat="1" applyFont="1" applyFill="1" applyBorder="1" applyAlignment="1">
      <alignment horizontal="right"/>
      <protection/>
    </xf>
    <xf numFmtId="0" fontId="7" fillId="16" borderId="20" xfId="48" applyFont="1" applyFill="1" applyBorder="1" applyAlignment="1" applyProtection="1">
      <alignment horizontal="center" vertical="top" wrapText="1"/>
      <protection/>
    </xf>
    <xf numFmtId="0" fontId="5" fillId="16" borderId="20" xfId="48" applyFont="1" applyFill="1" applyBorder="1" applyAlignment="1">
      <alignment horizontal="center" vertical="top" wrapText="1"/>
      <protection/>
    </xf>
    <xf numFmtId="0" fontId="10" fillId="16" borderId="17" xfId="49" applyNumberFormat="1" applyFont="1" applyFill="1" applyBorder="1" applyAlignment="1">
      <alignment horizontal="left"/>
      <protection/>
    </xf>
    <xf numFmtId="0" fontId="10" fillId="16" borderId="10" xfId="49" applyNumberFormat="1" applyFont="1" applyFill="1" applyBorder="1" applyAlignment="1">
      <alignment horizontal="left"/>
      <protection/>
    </xf>
    <xf numFmtId="4" fontId="10" fillId="16" borderId="18" xfId="49" applyNumberFormat="1" applyFont="1" applyFill="1" applyBorder="1" applyAlignment="1">
      <alignment horizontal="right"/>
      <protection/>
    </xf>
    <xf numFmtId="4" fontId="10" fillId="4" borderId="16" xfId="49" applyNumberFormat="1" applyFont="1" applyFill="1" applyBorder="1" applyAlignment="1" applyProtection="1">
      <alignment horizontal="right"/>
      <protection locked="0"/>
    </xf>
    <xf numFmtId="4" fontId="10" fillId="4" borderId="10" xfId="49" applyNumberFormat="1" applyFont="1" applyFill="1" applyBorder="1" applyAlignment="1" applyProtection="1">
      <alignment horizontal="right"/>
      <protection locked="0"/>
    </xf>
    <xf numFmtId="4" fontId="10" fillId="16" borderId="16" xfId="49" applyNumberFormat="1" applyFont="1" applyFill="1" applyBorder="1" applyAlignment="1">
      <alignment horizontal="right"/>
      <protection/>
    </xf>
    <xf numFmtId="4" fontId="10" fillId="16" borderId="10" xfId="49" applyNumberFormat="1" applyFont="1" applyFill="1" applyBorder="1" applyAlignment="1">
      <alignment horizontal="right"/>
      <protection/>
    </xf>
    <xf numFmtId="4" fontId="10" fillId="16" borderId="13" xfId="49" applyNumberFormat="1" applyFont="1" applyFill="1" applyBorder="1" applyAlignment="1">
      <alignment horizontal="right"/>
      <protection/>
    </xf>
    <xf numFmtId="0" fontId="11" fillId="16" borderId="17" xfId="49" applyNumberFormat="1" applyFont="1" applyFill="1" applyBorder="1" applyAlignment="1">
      <alignment horizontal="left"/>
      <protection/>
    </xf>
    <xf numFmtId="0" fontId="11" fillId="16" borderId="10" xfId="49" applyFont="1" applyFill="1" applyBorder="1" applyAlignment="1">
      <alignment/>
      <protection/>
    </xf>
    <xf numFmtId="4" fontId="1" fillId="4" borderId="16" xfId="49" applyNumberFormat="1" applyFont="1" applyFill="1" applyBorder="1" applyAlignment="1" applyProtection="1">
      <alignment horizontal="right"/>
      <protection locked="0"/>
    </xf>
    <xf numFmtId="4" fontId="1" fillId="4" borderId="10" xfId="49" applyNumberFormat="1" applyFont="1" applyFill="1" applyBorder="1" applyAlignment="1" applyProtection="1">
      <alignment horizontal="right"/>
      <protection locked="0"/>
    </xf>
    <xf numFmtId="0" fontId="11" fillId="16" borderId="10" xfId="49" applyNumberFormat="1" applyFont="1" applyFill="1" applyBorder="1" applyAlignment="1">
      <alignment horizontal="left"/>
      <protection/>
    </xf>
    <xf numFmtId="0" fontId="12" fillId="16" borderId="17" xfId="49" applyNumberFormat="1" applyFont="1" applyFill="1" applyBorder="1" applyAlignment="1">
      <alignment horizontal="left"/>
      <protection/>
    </xf>
    <xf numFmtId="0" fontId="12" fillId="16" borderId="10" xfId="49" applyNumberFormat="1" applyFont="1" applyFill="1" applyBorder="1" applyAlignment="1">
      <alignment horizontal="left"/>
      <protection/>
    </xf>
    <xf numFmtId="0" fontId="7" fillId="16" borderId="15" xfId="48" applyFont="1" applyFill="1" applyBorder="1" applyAlignment="1" applyProtection="1">
      <alignment horizontal="center" vertical="top" wrapText="1"/>
      <protection/>
    </xf>
    <xf numFmtId="0" fontId="5" fillId="16" borderId="15" xfId="48" applyFont="1" applyFill="1" applyBorder="1" applyAlignment="1">
      <alignment horizontal="center" vertical="top" wrapText="1"/>
      <protection/>
    </xf>
    <xf numFmtId="4" fontId="1" fillId="16" borderId="13" xfId="0" applyNumberFormat="1" applyFont="1" applyFill="1" applyBorder="1" applyAlignment="1">
      <alignment horizontal="right"/>
    </xf>
    <xf numFmtId="4" fontId="10" fillId="4" borderId="13" xfId="49" applyNumberFormat="1" applyFont="1" applyFill="1" applyBorder="1" applyAlignment="1" applyProtection="1">
      <alignment horizontal="right"/>
      <protection locked="0"/>
    </xf>
    <xf numFmtId="4" fontId="1" fillId="4" borderId="13" xfId="49" applyNumberFormat="1" applyFont="1" applyFill="1" applyBorder="1" applyAlignment="1" applyProtection="1">
      <alignment horizontal="right"/>
      <protection locked="0"/>
    </xf>
    <xf numFmtId="4" fontId="1" fillId="24" borderId="0" xfId="0" applyNumberFormat="1" applyFont="1" applyFill="1" applyBorder="1" applyAlignment="1">
      <alignment horizontal="right"/>
    </xf>
    <xf numFmtId="4" fontId="10" fillId="24" borderId="0" xfId="49" applyNumberFormat="1" applyFont="1" applyFill="1" applyBorder="1" applyAlignment="1" applyProtection="1">
      <alignment horizontal="right"/>
      <protection/>
    </xf>
    <xf numFmtId="4" fontId="9" fillId="24" borderId="0" xfId="49" applyNumberFormat="1" applyFont="1" applyFill="1" applyBorder="1" applyAlignment="1" applyProtection="1">
      <alignment horizontal="right"/>
      <protection/>
    </xf>
    <xf numFmtId="4" fontId="1" fillId="24" borderId="0" xfId="0" applyNumberFormat="1" applyFont="1" applyFill="1" applyBorder="1" applyAlignment="1" applyProtection="1">
      <alignment horizontal="right"/>
      <protection/>
    </xf>
    <xf numFmtId="4" fontId="1" fillId="24" borderId="0" xfId="49" applyNumberFormat="1" applyFont="1" applyFill="1" applyBorder="1" applyAlignment="1" applyProtection="1">
      <alignment horizontal="right"/>
      <protection/>
    </xf>
    <xf numFmtId="4" fontId="9" fillId="24" borderId="0" xfId="49" applyNumberFormat="1" applyFont="1" applyFill="1" applyBorder="1" applyAlignment="1">
      <alignment horizontal="right"/>
      <protection/>
    </xf>
    <xf numFmtId="4" fontId="10" fillId="24" borderId="0" xfId="49" applyNumberFormat="1" applyFont="1" applyFill="1" applyBorder="1" applyAlignment="1" applyProtection="1">
      <alignment horizontal="right"/>
      <protection locked="0"/>
    </xf>
    <xf numFmtId="0" fontId="0" fillId="24" borderId="0" xfId="49" applyFont="1" applyFill="1" applyBorder="1">
      <alignment/>
      <protection/>
    </xf>
    <xf numFmtId="0" fontId="0" fillId="24" borderId="0" xfId="49" applyFont="1" applyFill="1" applyBorder="1" applyAlignment="1">
      <alignment wrapText="1"/>
      <protection/>
    </xf>
    <xf numFmtId="0" fontId="3" fillId="24" borderId="0" xfId="49" applyFont="1" applyFill="1" applyBorder="1" applyAlignment="1" applyProtection="1">
      <alignment/>
      <protection/>
    </xf>
    <xf numFmtId="0" fontId="3" fillId="24" borderId="0" xfId="49" applyFont="1" applyFill="1" applyBorder="1" applyProtection="1">
      <alignment/>
      <protection/>
    </xf>
    <xf numFmtId="1" fontId="0" fillId="24" borderId="21" xfId="49" applyNumberFormat="1" applyFont="1" applyFill="1" applyBorder="1">
      <alignment/>
      <protection/>
    </xf>
    <xf numFmtId="0" fontId="0" fillId="24" borderId="10" xfId="49" applyFont="1" applyFill="1" applyBorder="1">
      <alignment/>
      <protection/>
    </xf>
    <xf numFmtId="1" fontId="0" fillId="24" borderId="13" xfId="49" applyNumberFormat="1" applyFont="1" applyFill="1" applyBorder="1">
      <alignment/>
      <protection/>
    </xf>
    <xf numFmtId="0" fontId="4" fillId="24" borderId="10" xfId="49" applyFont="1" applyFill="1" applyBorder="1">
      <alignment/>
      <protection/>
    </xf>
    <xf numFmtId="0" fontId="4" fillId="24" borderId="13" xfId="49" applyFont="1" applyFill="1" applyBorder="1">
      <alignment/>
      <protection/>
    </xf>
    <xf numFmtId="4" fontId="1" fillId="24" borderId="22" xfId="49" applyNumberFormat="1" applyFont="1" applyFill="1" applyBorder="1" applyAlignment="1">
      <alignment horizontal="right" vertical="center"/>
      <protection/>
    </xf>
    <xf numFmtId="4" fontId="1" fillId="16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4" fontId="1" fillId="21" borderId="18" xfId="49" applyNumberFormat="1" applyFont="1" applyFill="1" applyBorder="1" applyAlignment="1">
      <alignment horizontal="center" vertical="top"/>
      <protection/>
    </xf>
    <xf numFmtId="4" fontId="1" fillId="16" borderId="18" xfId="0" applyNumberFormat="1" applyFont="1" applyFill="1" applyBorder="1" applyAlignment="1">
      <alignment horizontal="right"/>
    </xf>
    <xf numFmtId="4" fontId="9" fillId="4" borderId="18" xfId="49" applyNumberFormat="1" applyFont="1" applyFill="1" applyBorder="1" applyAlignment="1" applyProtection="1">
      <alignment horizontal="right"/>
      <protection locked="0"/>
    </xf>
    <xf numFmtId="4" fontId="10" fillId="4" borderId="18" xfId="49" applyNumberFormat="1" applyFont="1" applyFill="1" applyBorder="1" applyAlignment="1" applyProtection="1">
      <alignment horizontal="right"/>
      <protection locked="0"/>
    </xf>
    <xf numFmtId="4" fontId="1" fillId="4" borderId="18" xfId="49" applyNumberFormat="1" applyFont="1" applyFill="1" applyBorder="1" applyAlignment="1" applyProtection="1">
      <alignment horizontal="right"/>
      <protection locked="0"/>
    </xf>
    <xf numFmtId="4" fontId="9" fillId="16" borderId="18" xfId="49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49" applyNumberFormat="1" applyFont="1" applyFill="1" applyBorder="1" applyAlignment="1">
      <alignment horizontal="right"/>
      <protection/>
    </xf>
    <xf numFmtId="4" fontId="10" fillId="0" borderId="0" xfId="49" applyNumberFormat="1" applyFont="1" applyFill="1" applyBorder="1" applyAlignment="1" applyProtection="1">
      <alignment horizontal="right"/>
      <protection/>
    </xf>
    <xf numFmtId="4" fontId="10" fillId="0" borderId="0" xfId="49" applyNumberFormat="1" applyFont="1" applyFill="1" applyBorder="1" applyAlignment="1">
      <alignment horizontal="right"/>
      <protection/>
    </xf>
    <xf numFmtId="4" fontId="1" fillId="0" borderId="0" xfId="49" applyNumberFormat="1" applyFont="1" applyFill="1" applyBorder="1" applyAlignment="1" applyProtection="1">
      <alignment horizontal="right"/>
      <protection/>
    </xf>
    <xf numFmtId="4" fontId="9" fillId="0" borderId="0" xfId="49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ATA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arabulut\Belgelerim\HAYAT_TUM_MIZAN_30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YAT_TUM_MIZAN_300909"/>
    </sheetNames>
    <sheetDataSet>
      <sheetData sheetId="0">
        <row r="2076">
          <cell r="O2076">
            <v>51466825.91</v>
          </cell>
        </row>
        <row r="2084">
          <cell r="N2084">
            <v>1108666.46</v>
          </cell>
        </row>
        <row r="2114">
          <cell r="N2114">
            <v>3631571.44</v>
          </cell>
        </row>
        <row r="2115">
          <cell r="O2115">
            <v>3230000.91</v>
          </cell>
        </row>
        <row r="2121">
          <cell r="O2121">
            <v>649061.26</v>
          </cell>
        </row>
        <row r="2132">
          <cell r="N2132">
            <v>734745.48</v>
          </cell>
        </row>
        <row r="2145">
          <cell r="O2145">
            <v>31494723.77</v>
          </cell>
        </row>
        <row r="2185">
          <cell r="O2185">
            <v>566488.08</v>
          </cell>
        </row>
        <row r="2203">
          <cell r="O2203">
            <v>2581657.34</v>
          </cell>
        </row>
        <row r="2237">
          <cell r="O2237">
            <v>489.76</v>
          </cell>
        </row>
        <row r="2254">
          <cell r="N2254">
            <v>19132330.96</v>
          </cell>
        </row>
        <row r="2297">
          <cell r="O2297">
            <v>12868.12</v>
          </cell>
        </row>
        <row r="2305">
          <cell r="O2305">
            <v>515049.3</v>
          </cell>
        </row>
        <row r="2356">
          <cell r="N2356">
            <v>52933941.8</v>
          </cell>
        </row>
        <row r="2370">
          <cell r="O2370">
            <v>439834.08</v>
          </cell>
        </row>
        <row r="2392">
          <cell r="N2392">
            <v>7606794.53</v>
          </cell>
        </row>
        <row r="2405">
          <cell r="O2405">
            <v>6004476.78</v>
          </cell>
        </row>
        <row r="2419">
          <cell r="O2419">
            <v>86817.24</v>
          </cell>
        </row>
        <row r="2432">
          <cell r="N2432">
            <v>98582.44</v>
          </cell>
        </row>
        <row r="2450">
          <cell r="N2450">
            <v>1353521</v>
          </cell>
        </row>
        <row r="2455">
          <cell r="O2455">
            <v>2865626.64</v>
          </cell>
        </row>
        <row r="2462">
          <cell r="N2462">
            <v>188481368.06</v>
          </cell>
        </row>
        <row r="2471">
          <cell r="O2471">
            <v>195533165.4</v>
          </cell>
        </row>
        <row r="2482">
          <cell r="N2482">
            <v>77084542.34</v>
          </cell>
        </row>
        <row r="2493">
          <cell r="O2493">
            <v>74928598.48</v>
          </cell>
        </row>
        <row r="2517">
          <cell r="N2517">
            <v>135883.92</v>
          </cell>
        </row>
        <row r="2525">
          <cell r="N2525">
            <v>4274653.24</v>
          </cell>
        </row>
        <row r="2539">
          <cell r="N2539">
            <v>3381063.62</v>
          </cell>
        </row>
        <row r="2593">
          <cell r="N2593">
            <v>576579.92</v>
          </cell>
        </row>
        <row r="2716">
          <cell r="N2716">
            <v>13546.65</v>
          </cell>
        </row>
        <row r="2736">
          <cell r="N2736">
            <v>246.89</v>
          </cell>
        </row>
        <row r="2740">
          <cell r="O2740">
            <v>481935.88</v>
          </cell>
        </row>
        <row r="2758">
          <cell r="N2758">
            <v>1401014.49</v>
          </cell>
        </row>
        <row r="2827">
          <cell r="O2827">
            <v>5631613.92</v>
          </cell>
        </row>
        <row r="2852">
          <cell r="O2852">
            <v>102003.69</v>
          </cell>
        </row>
        <row r="2861">
          <cell r="O2861">
            <v>758493.63</v>
          </cell>
        </row>
        <row r="2883">
          <cell r="O2883">
            <v>88.19</v>
          </cell>
        </row>
        <row r="2892">
          <cell r="O2892">
            <v>19389078.71</v>
          </cell>
        </row>
        <row r="2928">
          <cell r="O2928">
            <v>2.09</v>
          </cell>
        </row>
        <row r="2935">
          <cell r="N2935">
            <v>31520.63</v>
          </cell>
        </row>
        <row r="2958">
          <cell r="N2958">
            <v>2584361.54</v>
          </cell>
        </row>
        <row r="2983">
          <cell r="N2983">
            <v>46809.74</v>
          </cell>
        </row>
        <row r="2992">
          <cell r="N2992">
            <v>348074.59</v>
          </cell>
        </row>
        <row r="3006">
          <cell r="N3006">
            <v>40.49</v>
          </cell>
        </row>
        <row r="3014">
          <cell r="N3014">
            <v>114371.56</v>
          </cell>
        </row>
        <row r="3048">
          <cell r="N3048">
            <v>19139850.14</v>
          </cell>
        </row>
        <row r="3071">
          <cell r="N3071">
            <v>588</v>
          </cell>
        </row>
        <row r="3088">
          <cell r="N3088">
            <v>121863.94</v>
          </cell>
        </row>
        <row r="3099">
          <cell r="N3099">
            <v>88280.25</v>
          </cell>
        </row>
        <row r="3104">
          <cell r="N3104">
            <v>63365</v>
          </cell>
        </row>
        <row r="3105">
          <cell r="N3105">
            <v>69732.37</v>
          </cell>
        </row>
        <row r="3110">
          <cell r="N3110">
            <v>759265.05</v>
          </cell>
        </row>
        <row r="3123">
          <cell r="O3123">
            <v>676804</v>
          </cell>
        </row>
        <row r="3124">
          <cell r="O3124">
            <v>9290.47</v>
          </cell>
        </row>
        <row r="3132">
          <cell r="N3132">
            <v>2886.68</v>
          </cell>
        </row>
        <row r="3157">
          <cell r="N3157">
            <v>4444605.12</v>
          </cell>
        </row>
        <row r="3173">
          <cell r="O3173">
            <v>529534.2</v>
          </cell>
        </row>
        <row r="3174">
          <cell r="N3174">
            <v>60247.85</v>
          </cell>
        </row>
        <row r="3185">
          <cell r="N3185">
            <v>836203.83</v>
          </cell>
        </row>
        <row r="3201">
          <cell r="O3201">
            <v>3534185.91</v>
          </cell>
        </row>
        <row r="3209">
          <cell r="O3209">
            <v>20105.08</v>
          </cell>
        </row>
        <row r="3216">
          <cell r="N3216">
            <v>19576.32</v>
          </cell>
        </row>
        <row r="3225">
          <cell r="O3225">
            <v>499328.33</v>
          </cell>
        </row>
        <row r="3244">
          <cell r="O3244">
            <v>9044.18</v>
          </cell>
        </row>
        <row r="3263">
          <cell r="O3263">
            <v>67252.01</v>
          </cell>
        </row>
        <row r="3278">
          <cell r="O3278">
            <v>7.83</v>
          </cell>
        </row>
        <row r="3286">
          <cell r="O3286">
            <v>22097.87</v>
          </cell>
        </row>
        <row r="3316">
          <cell r="O3316">
            <v>180.18</v>
          </cell>
        </row>
        <row r="3326">
          <cell r="N3326">
            <v>2265716.72</v>
          </cell>
        </row>
        <row r="3334">
          <cell r="O3334">
            <v>3291.75</v>
          </cell>
        </row>
        <row r="3341">
          <cell r="N3341">
            <v>2002340.56</v>
          </cell>
        </row>
        <row r="3347">
          <cell r="O3347">
            <v>4486090.16</v>
          </cell>
        </row>
        <row r="3354">
          <cell r="O3354">
            <v>42699.97</v>
          </cell>
        </row>
        <row r="3361">
          <cell r="N3361">
            <v>12475.28</v>
          </cell>
        </row>
        <row r="3374">
          <cell r="O3374">
            <v>69735.23</v>
          </cell>
        </row>
        <row r="3381">
          <cell r="N3381">
            <v>318645.63</v>
          </cell>
        </row>
        <row r="3390">
          <cell r="N3390">
            <v>229707.23</v>
          </cell>
        </row>
        <row r="3443">
          <cell r="N3443">
            <v>39172.46</v>
          </cell>
        </row>
        <row r="3565">
          <cell r="N3565">
            <v>920.35</v>
          </cell>
        </row>
        <row r="3575">
          <cell r="N3575">
            <v>16.77</v>
          </cell>
        </row>
        <row r="3578">
          <cell r="O3578">
            <v>17270.31</v>
          </cell>
        </row>
        <row r="3587">
          <cell r="N3587">
            <v>83619.9</v>
          </cell>
        </row>
        <row r="3631">
          <cell r="O3631">
            <v>35362595.99</v>
          </cell>
        </row>
        <row r="3632">
          <cell r="N3632">
            <v>719194.85</v>
          </cell>
        </row>
        <row r="3643">
          <cell r="N3643">
            <v>20235584.07</v>
          </cell>
        </row>
        <row r="3647">
          <cell r="O3647">
            <v>16637618.38</v>
          </cell>
        </row>
        <row r="3652">
          <cell r="O3652">
            <v>409810.26</v>
          </cell>
        </row>
        <row r="3669">
          <cell r="N3669">
            <v>23097.6</v>
          </cell>
        </row>
        <row r="3677">
          <cell r="O3677">
            <v>2085033.21</v>
          </cell>
        </row>
        <row r="3696">
          <cell r="O3696">
            <v>37765.56</v>
          </cell>
        </row>
        <row r="3705">
          <cell r="O3705">
            <v>280822.58</v>
          </cell>
        </row>
        <row r="3730">
          <cell r="O3730">
            <v>32.66</v>
          </cell>
        </row>
        <row r="3738">
          <cell r="O3738">
            <v>92273.69</v>
          </cell>
        </row>
        <row r="3787">
          <cell r="N3787">
            <v>30973772.31</v>
          </cell>
        </row>
        <row r="3795">
          <cell r="O3795">
            <v>794880.18</v>
          </cell>
        </row>
        <row r="3806">
          <cell r="N3806">
            <v>1099469.32</v>
          </cell>
        </row>
        <row r="3812">
          <cell r="O3812">
            <v>1330033.12</v>
          </cell>
        </row>
        <row r="3819">
          <cell r="O3819">
            <v>45046.81</v>
          </cell>
        </row>
        <row r="3827">
          <cell r="N3827">
            <v>325278.58</v>
          </cell>
        </row>
        <row r="3843">
          <cell r="N3843">
            <v>4455523.4</v>
          </cell>
        </row>
        <row r="3854">
          <cell r="N3854">
            <v>2717253.83</v>
          </cell>
        </row>
        <row r="3907">
          <cell r="N3907">
            <v>463379.05</v>
          </cell>
        </row>
        <row r="4029">
          <cell r="N4029">
            <v>10887.01</v>
          </cell>
        </row>
        <row r="4039">
          <cell r="N4039">
            <v>198.42</v>
          </cell>
        </row>
        <row r="4042">
          <cell r="O4042">
            <v>58010.7</v>
          </cell>
        </row>
        <row r="4053">
          <cell r="N4053">
            <v>1077468.4</v>
          </cell>
        </row>
        <row r="4098">
          <cell r="O4098">
            <v>52253.95</v>
          </cell>
        </row>
        <row r="4104">
          <cell r="N4104">
            <v>21361.36</v>
          </cell>
        </row>
        <row r="4105">
          <cell r="O4105">
            <v>44929.09</v>
          </cell>
        </row>
        <row r="4113">
          <cell r="O4113">
            <v>12937.72</v>
          </cell>
        </row>
        <row r="4114">
          <cell r="N4114">
            <v>23755.34</v>
          </cell>
        </row>
        <row r="4118">
          <cell r="O4118">
            <v>1335.61</v>
          </cell>
        </row>
        <row r="4141">
          <cell r="N4141">
            <v>6761.91</v>
          </cell>
        </row>
        <row r="4150">
          <cell r="N4150">
            <v>35216.78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91"/>
  <sheetViews>
    <sheetView tabSelected="1" zoomScale="85" zoomScaleNormal="85" zoomScalePageLayoutView="0" workbookViewId="0" topLeftCell="A10">
      <pane xSplit="3" ySplit="5" topLeftCell="D15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D15" sqref="D15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1" width="17.140625" style="0" customWidth="1"/>
  </cols>
  <sheetData>
    <row r="1" spans="1:82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74"/>
    </row>
    <row r="2" spans="1:82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74"/>
    </row>
    <row r="3" spans="1:82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74"/>
    </row>
    <row r="4" spans="1:82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74"/>
    </row>
    <row r="5" spans="1:82" ht="12.75">
      <c r="A5" s="4" t="s">
        <v>4</v>
      </c>
      <c r="B5" s="5" t="s">
        <v>344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74"/>
    </row>
    <row r="6" spans="1:82" ht="12.75">
      <c r="A6" s="4" t="s">
        <v>5</v>
      </c>
      <c r="B6" s="5">
        <v>1863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74"/>
    </row>
    <row r="7" spans="1:82" ht="12.75">
      <c r="A7" s="6" t="s">
        <v>6</v>
      </c>
      <c r="B7" s="7">
        <v>2009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74"/>
    </row>
    <row r="8" spans="1:82" ht="38.25">
      <c r="A8" s="6" t="s">
        <v>7</v>
      </c>
      <c r="B8" s="8" t="s">
        <v>341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74"/>
    </row>
    <row r="9" spans="1:82" ht="38.25">
      <c r="A9" s="6" t="s">
        <v>8</v>
      </c>
      <c r="B9" s="8" t="s">
        <v>342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74"/>
    </row>
    <row r="10" spans="1:82" ht="12.75">
      <c r="A10" s="6" t="s">
        <v>9</v>
      </c>
      <c r="B10" s="9" t="s">
        <v>343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74"/>
    </row>
    <row r="11" spans="1:82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731</v>
      </c>
      <c r="AA11" s="10">
        <v>732</v>
      </c>
      <c r="AB11" s="10">
        <v>733</v>
      </c>
      <c r="AC11" s="10">
        <v>734</v>
      </c>
      <c r="AD11" s="10">
        <v>735</v>
      </c>
      <c r="AE11" s="10">
        <v>736</v>
      </c>
      <c r="AF11" s="10">
        <v>737</v>
      </c>
      <c r="AG11" s="10">
        <v>738</v>
      </c>
      <c r="AH11" s="10">
        <v>739</v>
      </c>
      <c r="AI11" s="10">
        <v>740</v>
      </c>
      <c r="AJ11" s="10">
        <v>741</v>
      </c>
      <c r="AK11" s="10">
        <v>742</v>
      </c>
      <c r="AL11" s="10">
        <v>743</v>
      </c>
      <c r="AM11" s="10">
        <v>744</v>
      </c>
      <c r="AN11" s="10">
        <v>745</v>
      </c>
      <c r="AO11" s="10">
        <v>746</v>
      </c>
      <c r="AP11" s="10">
        <v>747</v>
      </c>
      <c r="AQ11" s="10">
        <v>748</v>
      </c>
      <c r="AR11" s="10">
        <v>749</v>
      </c>
      <c r="AS11" s="10">
        <v>750</v>
      </c>
      <c r="AT11" s="10">
        <v>752</v>
      </c>
      <c r="AU11" s="10">
        <v>753</v>
      </c>
      <c r="AV11" s="10">
        <v>754</v>
      </c>
      <c r="AW11" s="10">
        <v>755</v>
      </c>
      <c r="AX11" s="10">
        <v>756</v>
      </c>
      <c r="AY11" s="10">
        <v>757</v>
      </c>
      <c r="AZ11" s="10">
        <v>758</v>
      </c>
      <c r="BA11" s="10">
        <v>759</v>
      </c>
      <c r="BB11" s="10">
        <v>760</v>
      </c>
      <c r="BC11" s="10">
        <v>761</v>
      </c>
      <c r="BD11" s="10">
        <v>765</v>
      </c>
      <c r="BE11" s="10">
        <v>766</v>
      </c>
      <c r="BF11" s="10">
        <v>767</v>
      </c>
      <c r="BG11" s="10">
        <v>768</v>
      </c>
      <c r="BH11" s="10">
        <v>769</v>
      </c>
      <c r="BI11" s="10">
        <v>775</v>
      </c>
      <c r="BJ11" s="10">
        <v>776</v>
      </c>
      <c r="BK11" s="10">
        <v>777</v>
      </c>
      <c r="BL11" s="10">
        <v>778</v>
      </c>
      <c r="BM11" s="11">
        <v>779</v>
      </c>
      <c r="BN11" s="12">
        <v>780</v>
      </c>
      <c r="BO11" s="12">
        <v>781</v>
      </c>
      <c r="BP11" s="12">
        <v>782</v>
      </c>
      <c r="BQ11" s="12">
        <v>784</v>
      </c>
      <c r="BR11" s="12">
        <v>785</v>
      </c>
      <c r="BS11" s="11">
        <v>786</v>
      </c>
      <c r="BT11" s="10">
        <v>798</v>
      </c>
      <c r="BU11" s="10">
        <v>751</v>
      </c>
      <c r="BV11" s="10">
        <v>790</v>
      </c>
      <c r="BW11" s="10">
        <v>791</v>
      </c>
      <c r="BX11" s="10">
        <v>792</v>
      </c>
      <c r="BY11" s="10">
        <v>793</v>
      </c>
      <c r="BZ11" s="10">
        <v>794</v>
      </c>
      <c r="CA11" s="10">
        <v>795</v>
      </c>
      <c r="CB11" s="10">
        <v>796</v>
      </c>
      <c r="CC11" s="10">
        <v>797</v>
      </c>
      <c r="CD11" s="74"/>
    </row>
    <row r="12" spans="1:82" ht="45">
      <c r="A12" s="13" t="s">
        <v>10</v>
      </c>
      <c r="B12" s="14" t="s">
        <v>11</v>
      </c>
      <c r="C12" s="75" t="s">
        <v>12</v>
      </c>
      <c r="D12" s="15" t="s">
        <v>13</v>
      </c>
      <c r="E12" s="16" t="s">
        <v>14</v>
      </c>
      <c r="F12" s="16" t="s">
        <v>15</v>
      </c>
      <c r="G12" s="16" t="s">
        <v>16</v>
      </c>
      <c r="H12" s="16" t="s">
        <v>17</v>
      </c>
      <c r="I12" s="16" t="s">
        <v>18</v>
      </c>
      <c r="J12" s="16" t="s">
        <v>19</v>
      </c>
      <c r="K12" s="17" t="s">
        <v>20</v>
      </c>
      <c r="L12" s="17" t="s">
        <v>21</v>
      </c>
      <c r="M12" s="16" t="s">
        <v>22</v>
      </c>
      <c r="N12" s="16" t="s">
        <v>23</v>
      </c>
      <c r="O12" s="17" t="s">
        <v>24</v>
      </c>
      <c r="P12" s="17" t="s">
        <v>25</v>
      </c>
      <c r="Q12" s="17" t="s">
        <v>26</v>
      </c>
      <c r="R12" s="16" t="s">
        <v>27</v>
      </c>
      <c r="S12" s="16" t="s">
        <v>28</v>
      </c>
      <c r="T12" s="16" t="s">
        <v>29</v>
      </c>
      <c r="U12" s="16" t="s">
        <v>30</v>
      </c>
      <c r="V12" s="16" t="s">
        <v>31</v>
      </c>
      <c r="W12" s="16" t="s">
        <v>32</v>
      </c>
      <c r="X12" s="16" t="s">
        <v>33</v>
      </c>
      <c r="Y12" s="17" t="s">
        <v>34</v>
      </c>
      <c r="Z12" s="16" t="s">
        <v>35</v>
      </c>
      <c r="AA12" s="16" t="s">
        <v>36</v>
      </c>
      <c r="AB12" s="16" t="s">
        <v>37</v>
      </c>
      <c r="AC12" s="16" t="s">
        <v>38</v>
      </c>
      <c r="AD12" s="16" t="s">
        <v>39</v>
      </c>
      <c r="AE12" s="16" t="s">
        <v>40</v>
      </c>
      <c r="AF12" s="16" t="s">
        <v>41</v>
      </c>
      <c r="AG12" s="16" t="s">
        <v>42</v>
      </c>
      <c r="AH12" s="16" t="s">
        <v>43</v>
      </c>
      <c r="AI12" s="16" t="s">
        <v>44</v>
      </c>
      <c r="AJ12" s="16" t="s">
        <v>45</v>
      </c>
      <c r="AK12" s="16" t="s">
        <v>46</v>
      </c>
      <c r="AL12" s="16" t="s">
        <v>47</v>
      </c>
      <c r="AM12" s="16" t="s">
        <v>48</v>
      </c>
      <c r="AN12" s="16" t="s">
        <v>49</v>
      </c>
      <c r="AO12" s="16" t="s">
        <v>50</v>
      </c>
      <c r="AP12" s="16" t="s">
        <v>51</v>
      </c>
      <c r="AQ12" s="16" t="s">
        <v>52</v>
      </c>
      <c r="AR12" s="16" t="s">
        <v>53</v>
      </c>
      <c r="AS12" s="16" t="s">
        <v>54</v>
      </c>
      <c r="AT12" s="16" t="s">
        <v>55</v>
      </c>
      <c r="AU12" s="16" t="s">
        <v>56</v>
      </c>
      <c r="AV12" s="16" t="s">
        <v>57</v>
      </c>
      <c r="AW12" s="16" t="s">
        <v>58</v>
      </c>
      <c r="AX12" s="16" t="s">
        <v>59</v>
      </c>
      <c r="AY12" s="16" t="s">
        <v>60</v>
      </c>
      <c r="AZ12" s="16" t="s">
        <v>61</v>
      </c>
      <c r="BA12" s="16" t="s">
        <v>62</v>
      </c>
      <c r="BB12" s="17" t="s">
        <v>63</v>
      </c>
      <c r="BC12" s="17" t="s">
        <v>64</v>
      </c>
      <c r="BD12" s="16" t="s">
        <v>65</v>
      </c>
      <c r="BE12" s="16" t="s">
        <v>66</v>
      </c>
      <c r="BF12" s="16" t="s">
        <v>67</v>
      </c>
      <c r="BG12" s="16" t="s">
        <v>68</v>
      </c>
      <c r="BH12" s="16" t="s">
        <v>69</v>
      </c>
      <c r="BI12" s="16" t="s">
        <v>70</v>
      </c>
      <c r="BJ12" s="16" t="s">
        <v>71</v>
      </c>
      <c r="BK12" s="16" t="s">
        <v>72</v>
      </c>
      <c r="BL12" s="16" t="s">
        <v>73</v>
      </c>
      <c r="BM12" s="18" t="s">
        <v>74</v>
      </c>
      <c r="BN12" s="19" t="s">
        <v>75</v>
      </c>
      <c r="BO12" s="19" t="s">
        <v>76</v>
      </c>
      <c r="BP12" s="19" t="s">
        <v>77</v>
      </c>
      <c r="BQ12" s="19" t="s">
        <v>78</v>
      </c>
      <c r="BR12" s="19" t="s">
        <v>79</v>
      </c>
      <c r="BS12" s="18" t="s">
        <v>80</v>
      </c>
      <c r="BT12" s="18" t="s">
        <v>81</v>
      </c>
      <c r="BU12" s="16" t="s">
        <v>82</v>
      </c>
      <c r="BV12" s="16" t="s">
        <v>83</v>
      </c>
      <c r="BW12" s="16" t="s">
        <v>84</v>
      </c>
      <c r="BX12" s="18" t="s">
        <v>85</v>
      </c>
      <c r="BY12" s="19" t="s">
        <v>86</v>
      </c>
      <c r="BZ12" s="19" t="s">
        <v>87</v>
      </c>
      <c r="CA12" s="19" t="s">
        <v>88</v>
      </c>
      <c r="CB12" s="19" t="s">
        <v>78</v>
      </c>
      <c r="CC12" s="18" t="s">
        <v>79</v>
      </c>
      <c r="CD12" s="74"/>
    </row>
    <row r="13" spans="1:82" ht="12.75">
      <c r="A13" s="20">
        <v>60</v>
      </c>
      <c r="B13" s="21" t="s">
        <v>89</v>
      </c>
      <c r="C13" s="22">
        <f>C14+C17+C24+C31+C76</f>
        <v>37122039.86000001</v>
      </c>
      <c r="D13" s="23">
        <f aca="true" t="shared" si="0" ref="D13:BN13">D14+D17+D24+D31+D76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>J14+J17+J24+J31+J76</f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>AB14+AB17+AB24+AB31+AB76</f>
        <v>0</v>
      </c>
      <c r="AC13" s="24">
        <f>AC14+AC17+AC24+AC31+AC76</f>
        <v>0</v>
      </c>
      <c r="AD13" s="24">
        <f>AD14+AD17+AD24+AD31+AD76</f>
        <v>0</v>
      </c>
      <c r="AE13" s="24">
        <f>AE14+AE17+AE24+AE31+AE76</f>
        <v>0</v>
      </c>
      <c r="AF13" s="24"/>
      <c r="AG13" s="24"/>
      <c r="AH13" s="24"/>
      <c r="AI13" s="24">
        <f>AI14+AI17+AI24+AI31+AI76</f>
        <v>0</v>
      </c>
      <c r="AJ13" s="24">
        <f>AJ14+AJ17+AJ24+AJ31+AJ76</f>
        <v>0</v>
      </c>
      <c r="AK13" s="24">
        <f>AK14+AK17+AK24+AK31+AK76</f>
        <v>0</v>
      </c>
      <c r="AL13" s="24"/>
      <c r="AM13" s="24">
        <f>AM14+AM17+AM24+AM31+AM76</f>
        <v>0</v>
      </c>
      <c r="AN13" s="24"/>
      <c r="AO13" s="24"/>
      <c r="AP13" s="24"/>
      <c r="AQ13" s="24">
        <f>AQ14+AQ17+AQ24+AQ31+AQ76</f>
        <v>0</v>
      </c>
      <c r="AR13" s="24">
        <f>AR14+AR17+AR24+AR31+AR76</f>
        <v>0</v>
      </c>
      <c r="AS13" s="24">
        <f t="shared" si="0"/>
        <v>3642128.49</v>
      </c>
      <c r="AT13" s="24">
        <f t="shared" si="0"/>
        <v>0</v>
      </c>
      <c r="AU13" s="24">
        <f t="shared" si="0"/>
        <v>0</v>
      </c>
      <c r="AV13" s="24">
        <f>AV14+AV17+AV24+AV31+AV76</f>
        <v>0</v>
      </c>
      <c r="AW13" s="24">
        <f t="shared" si="0"/>
        <v>0</v>
      </c>
      <c r="AX13" s="24">
        <f>AX14+AX17+AX24+AX31+AX76</f>
        <v>0</v>
      </c>
      <c r="AY13" s="24">
        <f>AY14+AY17+AY24+AY31+AY76</f>
        <v>0</v>
      </c>
      <c r="AZ13" s="24">
        <f>AZ14+AZ17+AZ24+AZ31+AZ76</f>
        <v>0</v>
      </c>
      <c r="BA13" s="24">
        <f>BA14+BA17+BA24+BA31+BA76</f>
        <v>0</v>
      </c>
      <c r="BB13" s="24">
        <f t="shared" si="0"/>
        <v>0</v>
      </c>
      <c r="BC13" s="24"/>
      <c r="BD13" s="24">
        <f t="shared" si="0"/>
        <v>0</v>
      </c>
      <c r="BE13" s="24">
        <f t="shared" si="0"/>
        <v>0</v>
      </c>
      <c r="BF13" s="24">
        <f t="shared" si="0"/>
        <v>0</v>
      </c>
      <c r="BG13" s="24">
        <f t="shared" si="0"/>
        <v>0</v>
      </c>
      <c r="BH13" s="24">
        <f t="shared" si="0"/>
        <v>0</v>
      </c>
      <c r="BI13" s="24">
        <f t="shared" si="0"/>
        <v>0</v>
      </c>
      <c r="BJ13" s="24">
        <f t="shared" si="0"/>
        <v>0</v>
      </c>
      <c r="BK13" s="24">
        <f t="shared" si="0"/>
        <v>0</v>
      </c>
      <c r="BL13" s="24">
        <f>BL14+BL17+BL24+BL31+BL76</f>
        <v>0</v>
      </c>
      <c r="BM13" s="24">
        <f t="shared" si="0"/>
        <v>0</v>
      </c>
      <c r="BN13" s="25">
        <f t="shared" si="0"/>
        <v>0</v>
      </c>
      <c r="BO13" s="25">
        <f>BO14+BO17+BO24+BO31+BO76</f>
        <v>0</v>
      </c>
      <c r="BP13" s="25">
        <f>BP14+BP17+BP24+BP31+BP76</f>
        <v>0</v>
      </c>
      <c r="BQ13" s="24"/>
      <c r="BR13" s="25">
        <f>BR14+BR17+BR24+BR31+BR76</f>
        <v>33413571.700000003</v>
      </c>
      <c r="BS13" s="24">
        <f>BS14+BS17+BS24+BS31+BS76</f>
        <v>66339.66999999998</v>
      </c>
      <c r="BT13" s="24"/>
      <c r="BU13" s="26"/>
      <c r="BV13" s="26"/>
      <c r="BW13" s="26"/>
      <c r="BX13" s="27"/>
      <c r="BY13" s="27"/>
      <c r="BZ13" s="27"/>
      <c r="CA13" s="27"/>
      <c r="CB13" s="27"/>
      <c r="CC13" s="27"/>
      <c r="CD13" s="74"/>
    </row>
    <row r="14" spans="1:82" ht="12.75">
      <c r="A14" s="28">
        <v>600</v>
      </c>
      <c r="B14" s="29" t="s">
        <v>90</v>
      </c>
      <c r="C14" s="30">
        <f>C15+C16</f>
        <v>35164941.440000005</v>
      </c>
      <c r="D14" s="31">
        <f aca="true" t="shared" si="1" ref="D14:BN14">D15+D16</f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>J15+J16</f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  <c r="T14" s="32">
        <f t="shared" si="1"/>
        <v>0</v>
      </c>
      <c r="U14" s="32">
        <f t="shared" si="1"/>
        <v>0</v>
      </c>
      <c r="V14" s="32">
        <f t="shared" si="1"/>
        <v>0</v>
      </c>
      <c r="W14" s="32">
        <f t="shared" si="1"/>
        <v>0</v>
      </c>
      <c r="X14" s="32">
        <f t="shared" si="1"/>
        <v>0</v>
      </c>
      <c r="Y14" s="32">
        <f t="shared" si="1"/>
        <v>0</v>
      </c>
      <c r="Z14" s="32">
        <f t="shared" si="1"/>
        <v>0</v>
      </c>
      <c r="AA14" s="32">
        <f t="shared" si="1"/>
        <v>0</v>
      </c>
      <c r="AB14" s="32">
        <f>AB15+AB16</f>
        <v>0</v>
      </c>
      <c r="AC14" s="32">
        <f>AC15+AC16</f>
        <v>0</v>
      </c>
      <c r="AD14" s="32">
        <f>AD15+AD16</f>
        <v>0</v>
      </c>
      <c r="AE14" s="32">
        <f>AE15+AE16</f>
        <v>0</v>
      </c>
      <c r="AF14" s="24"/>
      <c r="AG14" s="24"/>
      <c r="AH14" s="24"/>
      <c r="AI14" s="32">
        <f>AI15+AI16</f>
        <v>0</v>
      </c>
      <c r="AJ14" s="32">
        <f>AJ15+AJ16</f>
        <v>0</v>
      </c>
      <c r="AK14" s="32">
        <f>AK15+AK16</f>
        <v>0</v>
      </c>
      <c r="AL14" s="24"/>
      <c r="AM14" s="32">
        <f>AM15+AM16</f>
        <v>0</v>
      </c>
      <c r="AN14" s="24"/>
      <c r="AO14" s="24"/>
      <c r="AP14" s="24"/>
      <c r="AQ14" s="32">
        <f>AQ15+AQ16</f>
        <v>0</v>
      </c>
      <c r="AR14" s="32">
        <f>AR15+AR16</f>
        <v>0</v>
      </c>
      <c r="AS14" s="32">
        <f t="shared" si="1"/>
        <v>469286.35</v>
      </c>
      <c r="AT14" s="32">
        <f t="shared" si="1"/>
        <v>0</v>
      </c>
      <c r="AU14" s="32">
        <f t="shared" si="1"/>
        <v>0</v>
      </c>
      <c r="AV14" s="32">
        <f>AV15+AV16</f>
        <v>0</v>
      </c>
      <c r="AW14" s="32">
        <f t="shared" si="1"/>
        <v>0</v>
      </c>
      <c r="AX14" s="32">
        <f t="shared" si="1"/>
        <v>0</v>
      </c>
      <c r="AY14" s="32">
        <f>AY15+AY16</f>
        <v>0</v>
      </c>
      <c r="AZ14" s="32">
        <f>AZ15+AZ16</f>
        <v>0</v>
      </c>
      <c r="BA14" s="32">
        <f>BA15+BA16</f>
        <v>0</v>
      </c>
      <c r="BB14" s="32">
        <f t="shared" si="1"/>
        <v>0</v>
      </c>
      <c r="BC14" s="24"/>
      <c r="BD14" s="32">
        <f t="shared" si="1"/>
        <v>0</v>
      </c>
      <c r="BE14" s="32">
        <f t="shared" si="1"/>
        <v>0</v>
      </c>
      <c r="BF14" s="32">
        <f t="shared" si="1"/>
        <v>0</v>
      </c>
      <c r="BG14" s="32">
        <f t="shared" si="1"/>
        <v>0</v>
      </c>
      <c r="BH14" s="32">
        <f t="shared" si="1"/>
        <v>0</v>
      </c>
      <c r="BI14" s="32">
        <f t="shared" si="1"/>
        <v>0</v>
      </c>
      <c r="BJ14" s="32">
        <f t="shared" si="1"/>
        <v>0</v>
      </c>
      <c r="BK14" s="32">
        <f t="shared" si="1"/>
        <v>0</v>
      </c>
      <c r="BL14" s="32">
        <f>BL15+BL16</f>
        <v>0</v>
      </c>
      <c r="BM14" s="32">
        <f t="shared" si="1"/>
        <v>0</v>
      </c>
      <c r="BN14" s="33">
        <f t="shared" si="1"/>
        <v>0</v>
      </c>
      <c r="BO14" s="33">
        <f>BO15+BO16</f>
        <v>0</v>
      </c>
      <c r="BP14" s="33">
        <f>BP15+BP16</f>
        <v>0</v>
      </c>
      <c r="BQ14" s="24"/>
      <c r="BR14" s="33">
        <f>BR15+BR16</f>
        <v>34643401.14</v>
      </c>
      <c r="BS14" s="32">
        <f>BS15+BS16</f>
        <v>52253.95</v>
      </c>
      <c r="BT14" s="24"/>
      <c r="BU14" s="34"/>
      <c r="BV14" s="34"/>
      <c r="BW14" s="34"/>
      <c r="BX14" s="35"/>
      <c r="BY14" s="35"/>
      <c r="BZ14" s="35"/>
      <c r="CA14" s="35"/>
      <c r="CB14" s="35"/>
      <c r="CC14" s="35"/>
      <c r="CD14" s="74"/>
    </row>
    <row r="15" spans="1:82" ht="12.75">
      <c r="A15" s="36">
        <v>60001</v>
      </c>
      <c r="B15" s="37" t="s">
        <v>91</v>
      </c>
      <c r="C15" s="38">
        <f>SUM(D15:BS15)</f>
        <v>35944384.14000001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24"/>
      <c r="AG15" s="24"/>
      <c r="AH15" s="24"/>
      <c r="AI15" s="39"/>
      <c r="AJ15" s="39"/>
      <c r="AK15" s="39"/>
      <c r="AL15" s="24"/>
      <c r="AM15" s="39"/>
      <c r="AN15" s="24"/>
      <c r="AO15" s="24"/>
      <c r="AP15" s="24"/>
      <c r="AQ15" s="39"/>
      <c r="AR15" s="39"/>
      <c r="AS15" s="39">
        <f>+'[1]HAYAT_TUM_MIZAN_300909'!$O$3173</f>
        <v>529534.2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24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24"/>
      <c r="BR15" s="39">
        <f>+'[1]HAYAT_TUM_MIZAN_300909'!$O$3631</f>
        <v>35362595.99</v>
      </c>
      <c r="BS15" s="40">
        <f>+'[1]HAYAT_TUM_MIZAN_300909'!$O$4098</f>
        <v>52253.95</v>
      </c>
      <c r="BT15" s="24"/>
      <c r="BU15" s="34"/>
      <c r="BV15" s="34"/>
      <c r="BW15" s="34"/>
      <c r="BX15" s="35"/>
      <c r="BY15" s="35"/>
      <c r="BZ15" s="35"/>
      <c r="CA15" s="35"/>
      <c r="CB15" s="35"/>
      <c r="CC15" s="35"/>
      <c r="CD15" s="74"/>
    </row>
    <row r="16" spans="1:82" ht="12.75">
      <c r="A16" s="36">
        <v>60002</v>
      </c>
      <c r="B16" s="37" t="s">
        <v>92</v>
      </c>
      <c r="C16" s="38">
        <f>SUM(D16:BS16)</f>
        <v>-779442.7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24"/>
      <c r="AG16" s="24"/>
      <c r="AH16" s="24"/>
      <c r="AI16" s="39"/>
      <c r="AJ16" s="39"/>
      <c r="AK16" s="39"/>
      <c r="AL16" s="24"/>
      <c r="AM16" s="39"/>
      <c r="AN16" s="24"/>
      <c r="AO16" s="24"/>
      <c r="AP16" s="24"/>
      <c r="AQ16" s="39"/>
      <c r="AR16" s="39"/>
      <c r="AS16" s="39">
        <f>-'[1]HAYAT_TUM_MIZAN_300909'!$N$3174</f>
        <v>-60247.85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24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24"/>
      <c r="BR16" s="39">
        <f>-'[1]HAYAT_TUM_MIZAN_300909'!$N$3632</f>
        <v>-719194.85</v>
      </c>
      <c r="BS16" s="40"/>
      <c r="BT16" s="24"/>
      <c r="BU16" s="34"/>
      <c r="BV16" s="34"/>
      <c r="BW16" s="34"/>
      <c r="BX16" s="35"/>
      <c r="BY16" s="35"/>
      <c r="BZ16" s="35"/>
      <c r="CA16" s="35"/>
      <c r="CB16" s="35"/>
      <c r="CC16" s="35"/>
      <c r="CD16" s="74"/>
    </row>
    <row r="17" spans="1:82" ht="12.75">
      <c r="A17" s="28">
        <v>601</v>
      </c>
      <c r="B17" s="29" t="s">
        <v>93</v>
      </c>
      <c r="C17" s="30">
        <f>C18+C21</f>
        <v>-499992.07999999897</v>
      </c>
      <c r="D17" s="31">
        <f aca="true" t="shared" si="2" ref="D17:BN17">D18+D21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 t="shared" si="2"/>
        <v>0</v>
      </c>
      <c r="I17" s="32">
        <f t="shared" si="2"/>
        <v>0</v>
      </c>
      <c r="J17" s="32">
        <f>J18+J21</f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>AB18+AB21</f>
        <v>0</v>
      </c>
      <c r="AC17" s="32">
        <f>AC18+AC21</f>
        <v>0</v>
      </c>
      <c r="AD17" s="32">
        <f>AD18+AD21</f>
        <v>0</v>
      </c>
      <c r="AE17" s="32">
        <f>AE18+AE21</f>
        <v>0</v>
      </c>
      <c r="AF17" s="24"/>
      <c r="AG17" s="24"/>
      <c r="AH17" s="24"/>
      <c r="AI17" s="32">
        <f>AI18+AI21</f>
        <v>0</v>
      </c>
      <c r="AJ17" s="32">
        <f>AJ18+AJ21</f>
        <v>0</v>
      </c>
      <c r="AK17" s="32">
        <f>AK18+AK21</f>
        <v>0</v>
      </c>
      <c r="AL17" s="24"/>
      <c r="AM17" s="32">
        <f>AM18+AM21</f>
        <v>0</v>
      </c>
      <c r="AN17" s="24"/>
      <c r="AO17" s="24"/>
      <c r="AP17" s="24"/>
      <c r="AQ17" s="32">
        <f>AQ18+AQ21</f>
        <v>0</v>
      </c>
      <c r="AR17" s="32">
        <f>AR18+AR21</f>
        <v>0</v>
      </c>
      <c r="AS17" s="32">
        <f t="shared" si="2"/>
        <v>2698510.84</v>
      </c>
      <c r="AT17" s="32">
        <f t="shared" si="2"/>
        <v>0</v>
      </c>
      <c r="AU17" s="32">
        <f t="shared" si="2"/>
        <v>0</v>
      </c>
      <c r="AV17" s="32">
        <f>AV18+AV21</f>
        <v>0</v>
      </c>
      <c r="AW17" s="32">
        <f t="shared" si="2"/>
        <v>0</v>
      </c>
      <c r="AX17" s="32">
        <f>AX18+AX21</f>
        <v>0</v>
      </c>
      <c r="AY17" s="32">
        <f>AY18+AY21</f>
        <v>0</v>
      </c>
      <c r="AZ17" s="32">
        <f>AZ18+AZ21</f>
        <v>0</v>
      </c>
      <c r="BA17" s="32">
        <f>BA18+BA21</f>
        <v>0</v>
      </c>
      <c r="BB17" s="32">
        <f t="shared" si="2"/>
        <v>0</v>
      </c>
      <c r="BC17" s="24"/>
      <c r="BD17" s="32">
        <f t="shared" si="2"/>
        <v>0</v>
      </c>
      <c r="BE17" s="32">
        <f t="shared" si="2"/>
        <v>0</v>
      </c>
      <c r="BF17" s="32">
        <f t="shared" si="2"/>
        <v>0</v>
      </c>
      <c r="BG17" s="32">
        <f t="shared" si="2"/>
        <v>0</v>
      </c>
      <c r="BH17" s="32">
        <f t="shared" si="2"/>
        <v>0</v>
      </c>
      <c r="BI17" s="32">
        <f t="shared" si="2"/>
        <v>0</v>
      </c>
      <c r="BJ17" s="32">
        <f t="shared" si="2"/>
        <v>0</v>
      </c>
      <c r="BK17" s="32">
        <f t="shared" si="2"/>
        <v>0</v>
      </c>
      <c r="BL17" s="32">
        <f>BL18+BL21</f>
        <v>0</v>
      </c>
      <c r="BM17" s="32">
        <f t="shared" si="2"/>
        <v>0</v>
      </c>
      <c r="BN17" s="33">
        <f t="shared" si="2"/>
        <v>0</v>
      </c>
      <c r="BO17" s="33">
        <f>BO18+BO21</f>
        <v>0</v>
      </c>
      <c r="BP17" s="33">
        <f>BP18+BP21</f>
        <v>0</v>
      </c>
      <c r="BQ17" s="24"/>
      <c r="BR17" s="33">
        <f>BR18+BR21</f>
        <v>-3211253.0299999993</v>
      </c>
      <c r="BS17" s="32">
        <f>BS18+BS21</f>
        <v>12750.109999999995</v>
      </c>
      <c r="BT17" s="24"/>
      <c r="BU17" s="34"/>
      <c r="BV17" s="34"/>
      <c r="BW17" s="34"/>
      <c r="BX17" s="35"/>
      <c r="BY17" s="35"/>
      <c r="BZ17" s="35"/>
      <c r="CA17" s="35"/>
      <c r="CB17" s="35"/>
      <c r="CC17" s="35"/>
      <c r="CD17" s="74"/>
    </row>
    <row r="18" spans="1:82" ht="12.75">
      <c r="A18" s="36">
        <v>60101</v>
      </c>
      <c r="B18" s="37" t="s">
        <v>94</v>
      </c>
      <c r="C18" s="38">
        <f>C19+C20</f>
        <v>-876415.879999999</v>
      </c>
      <c r="D18" s="41">
        <f aca="true" t="shared" si="3" ref="D18:BN18">D19+D20</f>
        <v>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>J19+J20</f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2">
        <f t="shared" si="3"/>
        <v>0</v>
      </c>
      <c r="O18" s="42">
        <f t="shared" si="3"/>
        <v>0</v>
      </c>
      <c r="P18" s="42">
        <f t="shared" si="3"/>
        <v>0</v>
      </c>
      <c r="Q18" s="42">
        <f t="shared" si="3"/>
        <v>0</v>
      </c>
      <c r="R18" s="42">
        <f t="shared" si="3"/>
        <v>0</v>
      </c>
      <c r="S18" s="42">
        <f t="shared" si="3"/>
        <v>0</v>
      </c>
      <c r="T18" s="42">
        <f t="shared" si="3"/>
        <v>0</v>
      </c>
      <c r="U18" s="42">
        <f t="shared" si="3"/>
        <v>0</v>
      </c>
      <c r="V18" s="42">
        <f t="shared" si="3"/>
        <v>0</v>
      </c>
      <c r="W18" s="42">
        <f t="shared" si="3"/>
        <v>0</v>
      </c>
      <c r="X18" s="42">
        <f t="shared" si="3"/>
        <v>0</v>
      </c>
      <c r="Y18" s="42">
        <f t="shared" si="3"/>
        <v>0</v>
      </c>
      <c r="Z18" s="42">
        <f t="shared" si="3"/>
        <v>0</v>
      </c>
      <c r="AA18" s="42">
        <f t="shared" si="3"/>
        <v>0</v>
      </c>
      <c r="AB18" s="42">
        <f>AB19+AB20</f>
        <v>0</v>
      </c>
      <c r="AC18" s="42">
        <f>AC19+AC20</f>
        <v>0</v>
      </c>
      <c r="AD18" s="42">
        <f>AD19+AD20</f>
        <v>0</v>
      </c>
      <c r="AE18" s="42">
        <f>AE19+AE20</f>
        <v>0</v>
      </c>
      <c r="AF18" s="24"/>
      <c r="AG18" s="24"/>
      <c r="AH18" s="24"/>
      <c r="AI18" s="42">
        <f>AI19+AI20</f>
        <v>0</v>
      </c>
      <c r="AJ18" s="42">
        <f>AJ19+AJ20</f>
        <v>0</v>
      </c>
      <c r="AK18" s="42">
        <f>AK19+AK20</f>
        <v>0</v>
      </c>
      <c r="AL18" s="24"/>
      <c r="AM18" s="42">
        <f>AM19+AM20</f>
        <v>0</v>
      </c>
      <c r="AN18" s="24"/>
      <c r="AO18" s="24"/>
      <c r="AP18" s="24"/>
      <c r="AQ18" s="42">
        <f>AQ19+AQ20</f>
        <v>0</v>
      </c>
      <c r="AR18" s="42">
        <f>AR19+AR20</f>
        <v>0</v>
      </c>
      <c r="AS18" s="42">
        <f t="shared" si="3"/>
        <v>2697982.08</v>
      </c>
      <c r="AT18" s="42">
        <f t="shared" si="3"/>
        <v>0</v>
      </c>
      <c r="AU18" s="42">
        <f t="shared" si="3"/>
        <v>0</v>
      </c>
      <c r="AV18" s="42">
        <f>AV19+AV20</f>
        <v>0</v>
      </c>
      <c r="AW18" s="42">
        <f t="shared" si="3"/>
        <v>0</v>
      </c>
      <c r="AX18" s="42">
        <f>AX19+AX20</f>
        <v>0</v>
      </c>
      <c r="AY18" s="42">
        <f>AY19+AY20</f>
        <v>0</v>
      </c>
      <c r="AZ18" s="42">
        <f>AZ19+AZ20</f>
        <v>0</v>
      </c>
      <c r="BA18" s="42">
        <f>BA19+BA20</f>
        <v>0</v>
      </c>
      <c r="BB18" s="42">
        <f t="shared" si="3"/>
        <v>0</v>
      </c>
      <c r="BC18" s="24"/>
      <c r="BD18" s="42">
        <f t="shared" si="3"/>
        <v>0</v>
      </c>
      <c r="BE18" s="42">
        <f t="shared" si="3"/>
        <v>0</v>
      </c>
      <c r="BF18" s="42">
        <f t="shared" si="3"/>
        <v>0</v>
      </c>
      <c r="BG18" s="42">
        <f t="shared" si="3"/>
        <v>0</v>
      </c>
      <c r="BH18" s="42">
        <f t="shared" si="3"/>
        <v>0</v>
      </c>
      <c r="BI18" s="42">
        <f t="shared" si="3"/>
        <v>0</v>
      </c>
      <c r="BJ18" s="42">
        <f t="shared" si="3"/>
        <v>0</v>
      </c>
      <c r="BK18" s="42">
        <f t="shared" si="3"/>
        <v>0</v>
      </c>
      <c r="BL18" s="42">
        <f>BL19+BL20</f>
        <v>0</v>
      </c>
      <c r="BM18" s="42">
        <f t="shared" si="3"/>
        <v>0</v>
      </c>
      <c r="BN18" s="43">
        <f t="shared" si="3"/>
        <v>0</v>
      </c>
      <c r="BO18" s="43">
        <f>BO19+BO20</f>
        <v>0</v>
      </c>
      <c r="BP18" s="43">
        <f>BP19+BP20</f>
        <v>0</v>
      </c>
      <c r="BQ18" s="24"/>
      <c r="BR18" s="43">
        <f>BR19+BR20</f>
        <v>-3597965.6899999995</v>
      </c>
      <c r="BS18" s="42">
        <f>BS19+BS20</f>
        <v>23567.729999999996</v>
      </c>
      <c r="BT18" s="24"/>
      <c r="BU18" s="34"/>
      <c r="BV18" s="34"/>
      <c r="BW18" s="34"/>
      <c r="BX18" s="35"/>
      <c r="BY18" s="35"/>
      <c r="BZ18" s="35"/>
      <c r="CA18" s="35"/>
      <c r="CB18" s="35"/>
      <c r="CC18" s="35"/>
      <c r="CD18" s="74"/>
    </row>
    <row r="19" spans="1:82" ht="12.75">
      <c r="A19" s="44">
        <v>601011</v>
      </c>
      <c r="B19" s="45" t="s">
        <v>95</v>
      </c>
      <c r="C19" s="22">
        <f>SUM(D19:BS19)</f>
        <v>-21093149.259999998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24"/>
      <c r="AG19" s="24"/>
      <c r="AH19" s="24"/>
      <c r="AI19" s="46"/>
      <c r="AJ19" s="46"/>
      <c r="AK19" s="46"/>
      <c r="AL19" s="24"/>
      <c r="AM19" s="46"/>
      <c r="AN19" s="24"/>
      <c r="AO19" s="24"/>
      <c r="AP19" s="24"/>
      <c r="AQ19" s="46"/>
      <c r="AR19" s="46"/>
      <c r="AS19" s="46">
        <f>-'[1]HAYAT_TUM_MIZAN_300909'!$N$3185</f>
        <v>-836203.83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24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24"/>
      <c r="BR19" s="46">
        <f>-'[1]HAYAT_TUM_MIZAN_300909'!$N$3643</f>
        <v>-20235584.07</v>
      </c>
      <c r="BS19" s="47">
        <f>-'[1]HAYAT_TUM_MIZAN_300909'!$N$4104</f>
        <v>-21361.36</v>
      </c>
      <c r="BT19" s="24"/>
      <c r="BU19" s="34"/>
      <c r="BV19" s="34"/>
      <c r="BW19" s="34"/>
      <c r="BX19" s="35"/>
      <c r="BY19" s="35"/>
      <c r="BZ19" s="35"/>
      <c r="CA19" s="35"/>
      <c r="CB19" s="35"/>
      <c r="CC19" s="35"/>
      <c r="CD19" s="74"/>
    </row>
    <row r="20" spans="1:82" ht="12.75">
      <c r="A20" s="44">
        <v>601012</v>
      </c>
      <c r="B20" s="45" t="s">
        <v>96</v>
      </c>
      <c r="C20" s="22">
        <f>SUM(D20:BS20)</f>
        <v>20216733.38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24"/>
      <c r="AG20" s="24"/>
      <c r="AH20" s="24"/>
      <c r="AI20" s="46"/>
      <c r="AJ20" s="46"/>
      <c r="AK20" s="46"/>
      <c r="AL20" s="24"/>
      <c r="AM20" s="46"/>
      <c r="AN20" s="24"/>
      <c r="AO20" s="24"/>
      <c r="AP20" s="24"/>
      <c r="AQ20" s="46"/>
      <c r="AR20" s="46"/>
      <c r="AS20" s="46">
        <f>+'[1]HAYAT_TUM_MIZAN_300909'!$O$3201</f>
        <v>3534185.91</v>
      </c>
      <c r="AT20" s="46"/>
      <c r="AU20" s="46"/>
      <c r="AV20" s="46"/>
      <c r="AW20" s="46"/>
      <c r="AX20" s="46"/>
      <c r="AY20" s="46"/>
      <c r="AZ20" s="46"/>
      <c r="BA20" s="46"/>
      <c r="BB20" s="46"/>
      <c r="BC20" s="24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24"/>
      <c r="BR20" s="46">
        <f>+'[1]HAYAT_TUM_MIZAN_300909'!$O$3647</f>
        <v>16637618.38</v>
      </c>
      <c r="BS20" s="47">
        <f>+'[1]HAYAT_TUM_MIZAN_300909'!$O$4105</f>
        <v>44929.09</v>
      </c>
      <c r="BT20" s="24"/>
      <c r="BU20" s="34"/>
      <c r="BV20" s="34"/>
      <c r="BW20" s="34"/>
      <c r="BX20" s="35"/>
      <c r="BY20" s="35"/>
      <c r="BZ20" s="35"/>
      <c r="CA20" s="35"/>
      <c r="CB20" s="35"/>
      <c r="CC20" s="35"/>
      <c r="CD20" s="74"/>
    </row>
    <row r="21" spans="1:82" ht="12.75">
      <c r="A21" s="36">
        <v>60102</v>
      </c>
      <c r="B21" s="37" t="s">
        <v>97</v>
      </c>
      <c r="C21" s="38">
        <f>C22+C23</f>
        <v>376423.8</v>
      </c>
      <c r="D21" s="41">
        <f aca="true" t="shared" si="4" ref="D21:BN21">D22+D23</f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>J22+J23</f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>AB22+AB23</f>
        <v>0</v>
      </c>
      <c r="AC21" s="42">
        <f>AC22+AC23</f>
        <v>0</v>
      </c>
      <c r="AD21" s="42">
        <f>AD22+AD23</f>
        <v>0</v>
      </c>
      <c r="AE21" s="42">
        <f>AE22+AE23</f>
        <v>0</v>
      </c>
      <c r="AF21" s="24"/>
      <c r="AG21" s="24"/>
      <c r="AH21" s="24"/>
      <c r="AI21" s="42">
        <f>AI22+AI23</f>
        <v>0</v>
      </c>
      <c r="AJ21" s="42">
        <f>AJ22+AJ23</f>
        <v>0</v>
      </c>
      <c r="AK21" s="42">
        <f>AK22+AK23</f>
        <v>0</v>
      </c>
      <c r="AL21" s="24"/>
      <c r="AM21" s="42">
        <f>AM22+AM23</f>
        <v>0</v>
      </c>
      <c r="AN21" s="24"/>
      <c r="AO21" s="24"/>
      <c r="AP21" s="24"/>
      <c r="AQ21" s="42">
        <f>AQ22+AQ23</f>
        <v>0</v>
      </c>
      <c r="AR21" s="42">
        <f>AR22+AR23</f>
        <v>0</v>
      </c>
      <c r="AS21" s="42">
        <f t="shared" si="4"/>
        <v>528.760000000002</v>
      </c>
      <c r="AT21" s="42">
        <f t="shared" si="4"/>
        <v>0</v>
      </c>
      <c r="AU21" s="42">
        <f t="shared" si="4"/>
        <v>0</v>
      </c>
      <c r="AV21" s="42">
        <f>AV22+AV23</f>
        <v>0</v>
      </c>
      <c r="AW21" s="42">
        <f t="shared" si="4"/>
        <v>0</v>
      </c>
      <c r="AX21" s="42">
        <f>AX22+AX23</f>
        <v>0</v>
      </c>
      <c r="AY21" s="42">
        <f>AY22+AY23</f>
        <v>0</v>
      </c>
      <c r="AZ21" s="42">
        <f>AZ22+AZ23</f>
        <v>0</v>
      </c>
      <c r="BA21" s="42">
        <f>BA22+BA23</f>
        <v>0</v>
      </c>
      <c r="BB21" s="42">
        <f t="shared" si="4"/>
        <v>0</v>
      </c>
      <c r="BC21" s="24"/>
      <c r="BD21" s="42">
        <f t="shared" si="4"/>
        <v>0</v>
      </c>
      <c r="BE21" s="42">
        <f t="shared" si="4"/>
        <v>0</v>
      </c>
      <c r="BF21" s="42">
        <f t="shared" si="4"/>
        <v>0</v>
      </c>
      <c r="BG21" s="42">
        <f t="shared" si="4"/>
        <v>0</v>
      </c>
      <c r="BH21" s="42">
        <f t="shared" si="4"/>
        <v>0</v>
      </c>
      <c r="BI21" s="42">
        <f t="shared" si="4"/>
        <v>0</v>
      </c>
      <c r="BJ21" s="42">
        <f t="shared" si="4"/>
        <v>0</v>
      </c>
      <c r="BK21" s="42">
        <f t="shared" si="4"/>
        <v>0</v>
      </c>
      <c r="BL21" s="42">
        <f>BL22+BL23</f>
        <v>0</v>
      </c>
      <c r="BM21" s="42">
        <f t="shared" si="4"/>
        <v>0</v>
      </c>
      <c r="BN21" s="43">
        <f t="shared" si="4"/>
        <v>0</v>
      </c>
      <c r="BO21" s="43">
        <f>BO22+BO23</f>
        <v>0</v>
      </c>
      <c r="BP21" s="43">
        <f>BP22+BP23</f>
        <v>0</v>
      </c>
      <c r="BQ21" s="24"/>
      <c r="BR21" s="43">
        <f>BR22+BR23</f>
        <v>386712.66000000003</v>
      </c>
      <c r="BS21" s="42">
        <f>BS22+BS23</f>
        <v>-10817.62</v>
      </c>
      <c r="BT21" s="24"/>
      <c r="BU21" s="34"/>
      <c r="BV21" s="34"/>
      <c r="BW21" s="34"/>
      <c r="BX21" s="35"/>
      <c r="BY21" s="35"/>
      <c r="BZ21" s="35"/>
      <c r="CA21" s="35"/>
      <c r="CB21" s="35"/>
      <c r="CC21" s="35"/>
      <c r="CD21" s="74"/>
    </row>
    <row r="22" spans="1:82" ht="12.75">
      <c r="A22" s="44">
        <v>601021</v>
      </c>
      <c r="B22" s="48" t="s">
        <v>98</v>
      </c>
      <c r="C22" s="22">
        <f>SUM(D22:BS22)</f>
        <v>442853.06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24"/>
      <c r="AG22" s="24"/>
      <c r="AH22" s="24"/>
      <c r="AI22" s="46"/>
      <c r="AJ22" s="46"/>
      <c r="AK22" s="46"/>
      <c r="AL22" s="24"/>
      <c r="AM22" s="46"/>
      <c r="AN22" s="24"/>
      <c r="AO22" s="24"/>
      <c r="AP22" s="24"/>
      <c r="AQ22" s="46"/>
      <c r="AR22" s="46"/>
      <c r="AS22" s="46">
        <f>+'[1]HAYAT_TUM_MIZAN_300909'!$O$3209</f>
        <v>20105.08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24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24"/>
      <c r="BR22" s="46">
        <f>+'[1]HAYAT_TUM_MIZAN_300909'!$O$3652</f>
        <v>409810.26</v>
      </c>
      <c r="BS22" s="47">
        <f>+'[1]HAYAT_TUM_MIZAN_300909'!$O$4113</f>
        <v>12937.72</v>
      </c>
      <c r="BT22" s="24"/>
      <c r="BU22" s="34"/>
      <c r="BV22" s="34"/>
      <c r="BW22" s="34"/>
      <c r="BX22" s="35"/>
      <c r="BY22" s="35"/>
      <c r="BZ22" s="35"/>
      <c r="CA22" s="35"/>
      <c r="CB22" s="35"/>
      <c r="CC22" s="35"/>
      <c r="CD22" s="74"/>
    </row>
    <row r="23" spans="1:82" ht="12.75">
      <c r="A23" s="44">
        <v>601022</v>
      </c>
      <c r="B23" s="45" t="s">
        <v>99</v>
      </c>
      <c r="C23" s="22">
        <f>SUM(D23:BS23)</f>
        <v>-66429.26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24"/>
      <c r="AG23" s="24"/>
      <c r="AH23" s="24"/>
      <c r="AI23" s="46"/>
      <c r="AJ23" s="46"/>
      <c r="AK23" s="46"/>
      <c r="AL23" s="24"/>
      <c r="AM23" s="46"/>
      <c r="AN23" s="24"/>
      <c r="AO23" s="24"/>
      <c r="AP23" s="24"/>
      <c r="AQ23" s="46"/>
      <c r="AR23" s="46"/>
      <c r="AS23" s="46">
        <f>-'[1]HAYAT_TUM_MIZAN_300909'!$N$3216</f>
        <v>-19576.32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24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24"/>
      <c r="BR23" s="46">
        <f>-'[1]HAYAT_TUM_MIZAN_300909'!$N$3669</f>
        <v>-23097.6</v>
      </c>
      <c r="BS23" s="47">
        <f>-'[1]HAYAT_TUM_MIZAN_300909'!$N$4114</f>
        <v>-23755.34</v>
      </c>
      <c r="BT23" s="24"/>
      <c r="BU23" s="34"/>
      <c r="BV23" s="34"/>
      <c r="BW23" s="34"/>
      <c r="BX23" s="35"/>
      <c r="BY23" s="35"/>
      <c r="BZ23" s="35"/>
      <c r="CA23" s="35"/>
      <c r="CB23" s="35"/>
      <c r="CC23" s="35"/>
      <c r="CD23" s="74"/>
    </row>
    <row r="24" spans="1:82" ht="12.75">
      <c r="A24" s="28">
        <v>602</v>
      </c>
      <c r="B24" s="29" t="s">
        <v>100</v>
      </c>
      <c r="C24" s="30">
        <f>C25+C28</f>
        <v>0</v>
      </c>
      <c r="D24" s="31">
        <f aca="true" t="shared" si="5" ref="D24:BN24">D25+D28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>J25+J28</f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5"/>
        <v>0</v>
      </c>
      <c r="P24" s="32">
        <f t="shared" si="5"/>
        <v>0</v>
      </c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  <c r="AA24" s="32">
        <f t="shared" si="5"/>
        <v>0</v>
      </c>
      <c r="AB24" s="32">
        <f>AB25+AB28</f>
        <v>0</v>
      </c>
      <c r="AC24" s="32">
        <f>AC25+AC28</f>
        <v>0</v>
      </c>
      <c r="AD24" s="32">
        <f>AD25+AD28</f>
        <v>0</v>
      </c>
      <c r="AE24" s="32">
        <f>AE25+AE28</f>
        <v>0</v>
      </c>
      <c r="AF24" s="24"/>
      <c r="AG24" s="24"/>
      <c r="AH24" s="24"/>
      <c r="AI24" s="32">
        <f>AI25+AI28</f>
        <v>0</v>
      </c>
      <c r="AJ24" s="32">
        <f>AJ25+AJ28</f>
        <v>0</v>
      </c>
      <c r="AK24" s="32">
        <f>AK25+AK28</f>
        <v>0</v>
      </c>
      <c r="AL24" s="24"/>
      <c r="AM24" s="32">
        <f>AM25+AM28</f>
        <v>0</v>
      </c>
      <c r="AN24" s="24"/>
      <c r="AO24" s="24"/>
      <c r="AP24" s="24"/>
      <c r="AQ24" s="32">
        <f>AQ25+AQ28</f>
        <v>0</v>
      </c>
      <c r="AR24" s="32">
        <f>AR25+AR28</f>
        <v>0</v>
      </c>
      <c r="AS24" s="32">
        <f t="shared" si="5"/>
        <v>0</v>
      </c>
      <c r="AT24" s="32">
        <f t="shared" si="5"/>
        <v>0</v>
      </c>
      <c r="AU24" s="32">
        <f t="shared" si="5"/>
        <v>0</v>
      </c>
      <c r="AV24" s="32">
        <f>AV25+AV28</f>
        <v>0</v>
      </c>
      <c r="AW24" s="32">
        <f t="shared" si="5"/>
        <v>0</v>
      </c>
      <c r="AX24" s="32">
        <f>AX25+AX28</f>
        <v>0</v>
      </c>
      <c r="AY24" s="32">
        <f>AY25+AY28</f>
        <v>0</v>
      </c>
      <c r="AZ24" s="32">
        <f>AZ25+AZ28</f>
        <v>0</v>
      </c>
      <c r="BA24" s="32">
        <f>BA25+BA28</f>
        <v>0</v>
      </c>
      <c r="BB24" s="32">
        <f t="shared" si="5"/>
        <v>0</v>
      </c>
      <c r="BC24" s="24"/>
      <c r="BD24" s="32">
        <f t="shared" si="5"/>
        <v>0</v>
      </c>
      <c r="BE24" s="32">
        <f t="shared" si="5"/>
        <v>0</v>
      </c>
      <c r="BF24" s="32">
        <f t="shared" si="5"/>
        <v>0</v>
      </c>
      <c r="BG24" s="32">
        <f t="shared" si="5"/>
        <v>0</v>
      </c>
      <c r="BH24" s="32">
        <f t="shared" si="5"/>
        <v>0</v>
      </c>
      <c r="BI24" s="32">
        <f t="shared" si="5"/>
        <v>0</v>
      </c>
      <c r="BJ24" s="32">
        <f t="shared" si="5"/>
        <v>0</v>
      </c>
      <c r="BK24" s="32">
        <f t="shared" si="5"/>
        <v>0</v>
      </c>
      <c r="BL24" s="32">
        <f>BL25+BL28</f>
        <v>0</v>
      </c>
      <c r="BM24" s="32">
        <f t="shared" si="5"/>
        <v>0</v>
      </c>
      <c r="BN24" s="33">
        <f t="shared" si="5"/>
        <v>0</v>
      </c>
      <c r="BO24" s="33">
        <f>BO25+BO28</f>
        <v>0</v>
      </c>
      <c r="BP24" s="33">
        <f>BP25+BP28</f>
        <v>0</v>
      </c>
      <c r="BQ24" s="24"/>
      <c r="BR24" s="33">
        <f>BR25+BR28</f>
        <v>0</v>
      </c>
      <c r="BS24" s="32">
        <f>BS25+BS28</f>
        <v>0</v>
      </c>
      <c r="BT24" s="24"/>
      <c r="BU24" s="34"/>
      <c r="BV24" s="34"/>
      <c r="BW24" s="34"/>
      <c r="BX24" s="35"/>
      <c r="BY24" s="35"/>
      <c r="BZ24" s="35"/>
      <c r="CA24" s="35"/>
      <c r="CB24" s="35"/>
      <c r="CC24" s="35"/>
      <c r="CD24" s="74"/>
    </row>
    <row r="25" spans="1:82" ht="12.75">
      <c r="A25" s="36">
        <v>60201</v>
      </c>
      <c r="B25" s="37" t="s">
        <v>101</v>
      </c>
      <c r="C25" s="38">
        <f>C26+C27</f>
        <v>0</v>
      </c>
      <c r="D25" s="41">
        <f aca="true" t="shared" si="6" ref="D25:BN25">D26+D27</f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si="6"/>
        <v>0</v>
      </c>
      <c r="J25" s="42">
        <f>J26+J27</f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42">
        <f t="shared" si="6"/>
        <v>0</v>
      </c>
      <c r="O25" s="42">
        <f t="shared" si="6"/>
        <v>0</v>
      </c>
      <c r="P25" s="42">
        <f t="shared" si="6"/>
        <v>0</v>
      </c>
      <c r="Q25" s="42">
        <f t="shared" si="6"/>
        <v>0</v>
      </c>
      <c r="R25" s="42">
        <f t="shared" si="6"/>
        <v>0</v>
      </c>
      <c r="S25" s="42">
        <f t="shared" si="6"/>
        <v>0</v>
      </c>
      <c r="T25" s="42">
        <f t="shared" si="6"/>
        <v>0</v>
      </c>
      <c r="U25" s="42">
        <f t="shared" si="6"/>
        <v>0</v>
      </c>
      <c r="V25" s="42">
        <f t="shared" si="6"/>
        <v>0</v>
      </c>
      <c r="W25" s="42">
        <f t="shared" si="6"/>
        <v>0</v>
      </c>
      <c r="X25" s="42">
        <f t="shared" si="6"/>
        <v>0</v>
      </c>
      <c r="Y25" s="42">
        <f t="shared" si="6"/>
        <v>0</v>
      </c>
      <c r="Z25" s="42">
        <f t="shared" si="6"/>
        <v>0</v>
      </c>
      <c r="AA25" s="42">
        <f t="shared" si="6"/>
        <v>0</v>
      </c>
      <c r="AB25" s="42">
        <f>AB26+AB27</f>
        <v>0</v>
      </c>
      <c r="AC25" s="42">
        <f>AC26+AC27</f>
        <v>0</v>
      </c>
      <c r="AD25" s="42">
        <f>AD26+AD27</f>
        <v>0</v>
      </c>
      <c r="AE25" s="42">
        <f>AE26+AE27</f>
        <v>0</v>
      </c>
      <c r="AF25" s="24"/>
      <c r="AG25" s="24"/>
      <c r="AH25" s="24"/>
      <c r="AI25" s="42">
        <f>AI26+AI27</f>
        <v>0</v>
      </c>
      <c r="AJ25" s="42">
        <f>AJ26+AJ27</f>
        <v>0</v>
      </c>
      <c r="AK25" s="42">
        <f>AK26+AK27</f>
        <v>0</v>
      </c>
      <c r="AL25" s="24"/>
      <c r="AM25" s="42">
        <f>AM26+AM27</f>
        <v>0</v>
      </c>
      <c r="AN25" s="24"/>
      <c r="AO25" s="24"/>
      <c r="AP25" s="24"/>
      <c r="AQ25" s="42">
        <f>AQ26+AQ27</f>
        <v>0</v>
      </c>
      <c r="AR25" s="42">
        <f>AR26+AR27</f>
        <v>0</v>
      </c>
      <c r="AS25" s="42">
        <f t="shared" si="6"/>
        <v>0</v>
      </c>
      <c r="AT25" s="42">
        <f t="shared" si="6"/>
        <v>0</v>
      </c>
      <c r="AU25" s="42">
        <f t="shared" si="6"/>
        <v>0</v>
      </c>
      <c r="AV25" s="42">
        <f>AV26+AV27</f>
        <v>0</v>
      </c>
      <c r="AW25" s="42">
        <f t="shared" si="6"/>
        <v>0</v>
      </c>
      <c r="AX25" s="42">
        <f>AX26+AX27</f>
        <v>0</v>
      </c>
      <c r="AY25" s="42">
        <f>AY26+AY27</f>
        <v>0</v>
      </c>
      <c r="AZ25" s="42">
        <f>AZ26+AZ27</f>
        <v>0</v>
      </c>
      <c r="BA25" s="42">
        <f>BA26+BA27</f>
        <v>0</v>
      </c>
      <c r="BB25" s="42">
        <f t="shared" si="6"/>
        <v>0</v>
      </c>
      <c r="BC25" s="24"/>
      <c r="BD25" s="42">
        <f t="shared" si="6"/>
        <v>0</v>
      </c>
      <c r="BE25" s="42">
        <f t="shared" si="6"/>
        <v>0</v>
      </c>
      <c r="BF25" s="42">
        <f t="shared" si="6"/>
        <v>0</v>
      </c>
      <c r="BG25" s="42">
        <f t="shared" si="6"/>
        <v>0</v>
      </c>
      <c r="BH25" s="42">
        <f t="shared" si="6"/>
        <v>0</v>
      </c>
      <c r="BI25" s="42">
        <f t="shared" si="6"/>
        <v>0</v>
      </c>
      <c r="BJ25" s="42">
        <f t="shared" si="6"/>
        <v>0</v>
      </c>
      <c r="BK25" s="42">
        <f t="shared" si="6"/>
        <v>0</v>
      </c>
      <c r="BL25" s="42">
        <f>BL26+BL27</f>
        <v>0</v>
      </c>
      <c r="BM25" s="42">
        <f t="shared" si="6"/>
        <v>0</v>
      </c>
      <c r="BN25" s="43">
        <f t="shared" si="6"/>
        <v>0</v>
      </c>
      <c r="BO25" s="43">
        <f>BO26+BO27</f>
        <v>0</v>
      </c>
      <c r="BP25" s="43">
        <f>BP26+BP27</f>
        <v>0</v>
      </c>
      <c r="BQ25" s="24"/>
      <c r="BR25" s="43">
        <f>BR26+BR27</f>
        <v>0</v>
      </c>
      <c r="BS25" s="42">
        <f>BS26+BS27</f>
        <v>0</v>
      </c>
      <c r="BT25" s="24"/>
      <c r="BU25" s="34"/>
      <c r="BV25" s="34"/>
      <c r="BW25" s="34"/>
      <c r="BX25" s="35"/>
      <c r="BY25" s="35"/>
      <c r="BZ25" s="35"/>
      <c r="CA25" s="35"/>
      <c r="CB25" s="35"/>
      <c r="CC25" s="35"/>
      <c r="CD25" s="74"/>
    </row>
    <row r="26" spans="1:82" ht="12.75">
      <c r="A26" s="44">
        <v>602011</v>
      </c>
      <c r="B26" s="45" t="s">
        <v>102</v>
      </c>
      <c r="C26" s="22">
        <f>SUM(D26:BS26)</f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24"/>
      <c r="AG26" s="24"/>
      <c r="AH26" s="24"/>
      <c r="AI26" s="46"/>
      <c r="AJ26" s="46"/>
      <c r="AK26" s="46"/>
      <c r="AL26" s="24"/>
      <c r="AM26" s="46"/>
      <c r="AN26" s="24"/>
      <c r="AO26" s="24"/>
      <c r="AP26" s="24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4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24"/>
      <c r="BR26" s="46"/>
      <c r="BS26" s="47"/>
      <c r="BT26" s="24"/>
      <c r="BU26" s="34"/>
      <c r="BV26" s="34"/>
      <c r="BW26" s="34"/>
      <c r="BX26" s="35"/>
      <c r="BY26" s="35"/>
      <c r="BZ26" s="35"/>
      <c r="CA26" s="35"/>
      <c r="CB26" s="35"/>
      <c r="CC26" s="35"/>
      <c r="CD26" s="74"/>
    </row>
    <row r="27" spans="1:82" ht="12.75">
      <c r="A27" s="44">
        <v>602012</v>
      </c>
      <c r="B27" s="45" t="s">
        <v>103</v>
      </c>
      <c r="C27" s="22">
        <f>SUM(D27:BS27)</f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4"/>
      <c r="AG27" s="24"/>
      <c r="AH27" s="24"/>
      <c r="AI27" s="46"/>
      <c r="AJ27" s="46"/>
      <c r="AK27" s="46"/>
      <c r="AL27" s="24"/>
      <c r="AM27" s="46"/>
      <c r="AN27" s="24"/>
      <c r="AO27" s="24"/>
      <c r="AP27" s="24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24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24"/>
      <c r="BR27" s="46"/>
      <c r="BS27" s="47"/>
      <c r="BT27" s="24"/>
      <c r="BU27" s="34"/>
      <c r="BV27" s="34"/>
      <c r="BW27" s="34"/>
      <c r="BX27" s="35"/>
      <c r="BY27" s="35"/>
      <c r="BZ27" s="35"/>
      <c r="CA27" s="35"/>
      <c r="CB27" s="35"/>
      <c r="CC27" s="35"/>
      <c r="CD27" s="74"/>
    </row>
    <row r="28" spans="1:82" ht="12.75">
      <c r="A28" s="36">
        <v>60202</v>
      </c>
      <c r="B28" s="37" t="s">
        <v>104</v>
      </c>
      <c r="C28" s="38">
        <f>C29+C30</f>
        <v>0</v>
      </c>
      <c r="D28" s="41">
        <f aca="true" t="shared" si="7" ref="D28:BN28">D29+D30</f>
        <v>0</v>
      </c>
      <c r="E28" s="42">
        <f t="shared" si="7"/>
        <v>0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2">
        <f>J29+J30</f>
        <v>0</v>
      </c>
      <c r="K28" s="42">
        <f t="shared" si="7"/>
        <v>0</v>
      </c>
      <c r="L28" s="42">
        <f t="shared" si="7"/>
        <v>0</v>
      </c>
      <c r="M28" s="42">
        <f t="shared" si="7"/>
        <v>0</v>
      </c>
      <c r="N28" s="42">
        <f t="shared" si="7"/>
        <v>0</v>
      </c>
      <c r="O28" s="42">
        <f t="shared" si="7"/>
        <v>0</v>
      </c>
      <c r="P28" s="42">
        <f t="shared" si="7"/>
        <v>0</v>
      </c>
      <c r="Q28" s="42">
        <f t="shared" si="7"/>
        <v>0</v>
      </c>
      <c r="R28" s="42">
        <f t="shared" si="7"/>
        <v>0</v>
      </c>
      <c r="S28" s="42">
        <f t="shared" si="7"/>
        <v>0</v>
      </c>
      <c r="T28" s="42">
        <f t="shared" si="7"/>
        <v>0</v>
      </c>
      <c r="U28" s="42">
        <f t="shared" si="7"/>
        <v>0</v>
      </c>
      <c r="V28" s="42">
        <f t="shared" si="7"/>
        <v>0</v>
      </c>
      <c r="W28" s="42">
        <f t="shared" si="7"/>
        <v>0</v>
      </c>
      <c r="X28" s="42">
        <f t="shared" si="7"/>
        <v>0</v>
      </c>
      <c r="Y28" s="42">
        <f t="shared" si="7"/>
        <v>0</v>
      </c>
      <c r="Z28" s="42">
        <f t="shared" si="7"/>
        <v>0</v>
      </c>
      <c r="AA28" s="42">
        <f t="shared" si="7"/>
        <v>0</v>
      </c>
      <c r="AB28" s="42">
        <f>AB29+AB30</f>
        <v>0</v>
      </c>
      <c r="AC28" s="42">
        <f>AC29+AC30</f>
        <v>0</v>
      </c>
      <c r="AD28" s="42">
        <f>AD29+AD30</f>
        <v>0</v>
      </c>
      <c r="AE28" s="42">
        <f>AE29+AE30</f>
        <v>0</v>
      </c>
      <c r="AF28" s="24"/>
      <c r="AG28" s="24"/>
      <c r="AH28" s="24"/>
      <c r="AI28" s="42">
        <f>AI29+AI30</f>
        <v>0</v>
      </c>
      <c r="AJ28" s="42">
        <f>AJ29+AJ30</f>
        <v>0</v>
      </c>
      <c r="AK28" s="42">
        <f>AK29+AK30</f>
        <v>0</v>
      </c>
      <c r="AL28" s="24"/>
      <c r="AM28" s="42">
        <f>AM29+AM30</f>
        <v>0</v>
      </c>
      <c r="AN28" s="24"/>
      <c r="AO28" s="24"/>
      <c r="AP28" s="24"/>
      <c r="AQ28" s="42">
        <f>AQ29+AQ30</f>
        <v>0</v>
      </c>
      <c r="AR28" s="42">
        <f>AR29+AR30</f>
        <v>0</v>
      </c>
      <c r="AS28" s="42">
        <f t="shared" si="7"/>
        <v>0</v>
      </c>
      <c r="AT28" s="42">
        <f t="shared" si="7"/>
        <v>0</v>
      </c>
      <c r="AU28" s="42">
        <f t="shared" si="7"/>
        <v>0</v>
      </c>
      <c r="AV28" s="42">
        <f>AV29+AV30</f>
        <v>0</v>
      </c>
      <c r="AW28" s="42">
        <f t="shared" si="7"/>
        <v>0</v>
      </c>
      <c r="AX28" s="42">
        <f>AX29+AX30</f>
        <v>0</v>
      </c>
      <c r="AY28" s="42">
        <f>AY29+AY30</f>
        <v>0</v>
      </c>
      <c r="AZ28" s="42">
        <f>AZ29+AZ30</f>
        <v>0</v>
      </c>
      <c r="BA28" s="42">
        <f>BA29+BA30</f>
        <v>0</v>
      </c>
      <c r="BB28" s="42">
        <f t="shared" si="7"/>
        <v>0</v>
      </c>
      <c r="BC28" s="24"/>
      <c r="BD28" s="42">
        <f t="shared" si="7"/>
        <v>0</v>
      </c>
      <c r="BE28" s="42">
        <f t="shared" si="7"/>
        <v>0</v>
      </c>
      <c r="BF28" s="42">
        <f t="shared" si="7"/>
        <v>0</v>
      </c>
      <c r="BG28" s="42">
        <f t="shared" si="7"/>
        <v>0</v>
      </c>
      <c r="BH28" s="42">
        <f t="shared" si="7"/>
        <v>0</v>
      </c>
      <c r="BI28" s="42">
        <f t="shared" si="7"/>
        <v>0</v>
      </c>
      <c r="BJ28" s="42">
        <f t="shared" si="7"/>
        <v>0</v>
      </c>
      <c r="BK28" s="42">
        <f t="shared" si="7"/>
        <v>0</v>
      </c>
      <c r="BL28" s="42">
        <f>BL29+BL30</f>
        <v>0</v>
      </c>
      <c r="BM28" s="42">
        <f t="shared" si="7"/>
        <v>0</v>
      </c>
      <c r="BN28" s="43">
        <f t="shared" si="7"/>
        <v>0</v>
      </c>
      <c r="BO28" s="43">
        <f>BO29+BO30</f>
        <v>0</v>
      </c>
      <c r="BP28" s="43">
        <f>BP29+BP30</f>
        <v>0</v>
      </c>
      <c r="BQ28" s="24"/>
      <c r="BR28" s="43">
        <f>BR29+BR30</f>
        <v>0</v>
      </c>
      <c r="BS28" s="42">
        <f>BS29+BS30</f>
        <v>0</v>
      </c>
      <c r="BT28" s="24"/>
      <c r="BU28" s="34"/>
      <c r="BV28" s="34"/>
      <c r="BW28" s="34"/>
      <c r="BX28" s="35"/>
      <c r="BY28" s="35"/>
      <c r="BZ28" s="35"/>
      <c r="CA28" s="35"/>
      <c r="CB28" s="35"/>
      <c r="CC28" s="35"/>
      <c r="CD28" s="74"/>
    </row>
    <row r="29" spans="1:82" ht="12.75">
      <c r="A29" s="44">
        <v>602021</v>
      </c>
      <c r="B29" s="45" t="s">
        <v>105</v>
      </c>
      <c r="C29" s="22">
        <f>SUM(D29:BS29)</f>
        <v>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4"/>
      <c r="AG29" s="24"/>
      <c r="AH29" s="24"/>
      <c r="AI29" s="46"/>
      <c r="AJ29" s="46"/>
      <c r="AK29" s="46"/>
      <c r="AL29" s="24"/>
      <c r="AM29" s="46"/>
      <c r="AN29" s="24"/>
      <c r="AO29" s="24"/>
      <c r="AP29" s="24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24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24"/>
      <c r="BR29" s="46"/>
      <c r="BS29" s="47"/>
      <c r="BT29" s="24"/>
      <c r="BU29" s="34"/>
      <c r="BV29" s="34"/>
      <c r="BW29" s="34"/>
      <c r="BX29" s="35"/>
      <c r="BY29" s="35"/>
      <c r="BZ29" s="35"/>
      <c r="CA29" s="35"/>
      <c r="CB29" s="35"/>
      <c r="CC29" s="35"/>
      <c r="CD29" s="74"/>
    </row>
    <row r="30" spans="1:82" ht="12.75">
      <c r="A30" s="44">
        <v>602022</v>
      </c>
      <c r="B30" s="45" t="s">
        <v>106</v>
      </c>
      <c r="C30" s="22">
        <f>SUM(D30:BS30)</f>
        <v>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24"/>
      <c r="AG30" s="24"/>
      <c r="AH30" s="24"/>
      <c r="AI30" s="46"/>
      <c r="AJ30" s="46"/>
      <c r="AK30" s="46"/>
      <c r="AL30" s="24"/>
      <c r="AM30" s="46"/>
      <c r="AN30" s="24"/>
      <c r="AO30" s="24"/>
      <c r="AP30" s="24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24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24"/>
      <c r="BR30" s="46"/>
      <c r="BS30" s="47"/>
      <c r="BT30" s="24"/>
      <c r="BU30" s="34"/>
      <c r="BV30" s="34"/>
      <c r="BW30" s="34"/>
      <c r="BX30" s="35"/>
      <c r="BY30" s="35"/>
      <c r="BZ30" s="35"/>
      <c r="CA30" s="35"/>
      <c r="CB30" s="35"/>
      <c r="CC30" s="35"/>
      <c r="CD30" s="74"/>
    </row>
    <row r="31" spans="1:82" ht="12.75">
      <c r="A31" s="28">
        <v>603</v>
      </c>
      <c r="B31" s="29" t="s">
        <v>107</v>
      </c>
      <c r="C31" s="30">
        <f>C32+C42+C51+C60+C61+C64+C67+C71+C72</f>
        <v>2454052.54</v>
      </c>
      <c r="D31" s="31">
        <f aca="true" t="shared" si="8" ref="D31:BN31">D32+D42+D51+D60+D61+D64+D67+D71+D72</f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>J32+J42+J51+J60+J61+J64+J67+J71+J72</f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>AB32+AB42+AB51+AB60+AB61+AB64+AB67+AB71+AB72</f>
        <v>0</v>
      </c>
      <c r="AC31" s="32">
        <f>AC32+AC42+AC51+AC60+AC61+AC64+AC67+AC71+AC72</f>
        <v>0</v>
      </c>
      <c r="AD31" s="32">
        <f>AD32+AD42+AD51+AD60+AD61+AD64+AD67+AD71+AD72</f>
        <v>0</v>
      </c>
      <c r="AE31" s="32">
        <f>AE32+AE42+AE51+AE60+AE61+AE64+AE67+AE71+AE72</f>
        <v>0</v>
      </c>
      <c r="AF31" s="24"/>
      <c r="AG31" s="24"/>
      <c r="AH31" s="24"/>
      <c r="AI31" s="32">
        <f>AI32+AI42+AI51+AI60+AI61+AI64+AI67+AI71+AI72</f>
        <v>0</v>
      </c>
      <c r="AJ31" s="32">
        <f>AJ32+AJ42+AJ51+AJ60+AJ61+AJ64+AJ67+AJ71+AJ72</f>
        <v>0</v>
      </c>
      <c r="AK31" s="32">
        <f>AK32+AK42+AK51+AK60+AK61+AK64+AK67+AK71+AK72</f>
        <v>0</v>
      </c>
      <c r="AL31" s="24"/>
      <c r="AM31" s="32">
        <f>AM32+AM42+AM51+AM60+AM61+AM64+AM67+AM71+AM72</f>
        <v>0</v>
      </c>
      <c r="AN31" s="24"/>
      <c r="AO31" s="24"/>
      <c r="AP31" s="24"/>
      <c r="AQ31" s="32">
        <f>AQ32+AQ42+AQ51+AQ60+AQ61+AQ64+AQ67+AQ71+AQ72</f>
        <v>0</v>
      </c>
      <c r="AR31" s="32">
        <f>AR32+AR42+AR51+AR60+AR61+AR64+AR67+AR71+AR72</f>
        <v>0</v>
      </c>
      <c r="AS31" s="32">
        <f t="shared" si="8"/>
        <v>474151.12000000005</v>
      </c>
      <c r="AT31" s="32">
        <f>AT32+AT42+AT51+AT60+AT61+AT64+AT67+AT71+AT72</f>
        <v>0</v>
      </c>
      <c r="AU31" s="32">
        <f>AU32+AU42+AU51+AU60+AU61+AU64+AU67+AU71+AU72</f>
        <v>0</v>
      </c>
      <c r="AV31" s="32">
        <f>AV32+AV42+AV51+AV60+AV61+AV64+AV67+AV71+AV72</f>
        <v>0</v>
      </c>
      <c r="AW31" s="32">
        <f t="shared" si="8"/>
        <v>0</v>
      </c>
      <c r="AX31" s="32">
        <f>AX32+AX42+AX51+AX60+AX61+AX64+AX67+AX71+AX72</f>
        <v>0</v>
      </c>
      <c r="AY31" s="32">
        <f>AY32+AY42+AY51+AY60+AY61+AY64+AY67+AY71+AY72</f>
        <v>0</v>
      </c>
      <c r="AZ31" s="32">
        <f>AZ32+AZ42+AZ51+AZ60+AZ61+AZ64+AZ67+AZ71+AZ72</f>
        <v>0</v>
      </c>
      <c r="BA31" s="32">
        <f>BA32+BA42+BA51+BA60+BA61+BA64+BA67+BA71+BA72</f>
        <v>0</v>
      </c>
      <c r="BB31" s="32">
        <f t="shared" si="8"/>
        <v>0</v>
      </c>
      <c r="BC31" s="24"/>
      <c r="BD31" s="32">
        <f t="shared" si="8"/>
        <v>0</v>
      </c>
      <c r="BE31" s="32">
        <f t="shared" si="8"/>
        <v>0</v>
      </c>
      <c r="BF31" s="32">
        <f t="shared" si="8"/>
        <v>0</v>
      </c>
      <c r="BG31" s="32">
        <f t="shared" si="8"/>
        <v>0</v>
      </c>
      <c r="BH31" s="32">
        <f t="shared" si="8"/>
        <v>0</v>
      </c>
      <c r="BI31" s="32">
        <f t="shared" si="8"/>
        <v>0</v>
      </c>
      <c r="BJ31" s="32">
        <f t="shared" si="8"/>
        <v>0</v>
      </c>
      <c r="BK31" s="32">
        <f t="shared" si="8"/>
        <v>0</v>
      </c>
      <c r="BL31" s="32">
        <f>BL32+BL42+BL51+BL60+BL61+BL64+BL67+BL71+BL72</f>
        <v>0</v>
      </c>
      <c r="BM31" s="32">
        <f t="shared" si="8"/>
        <v>0</v>
      </c>
      <c r="BN31" s="33">
        <f t="shared" si="8"/>
        <v>0</v>
      </c>
      <c r="BO31" s="33">
        <f>BO32+BO42+BO51+BO60+BO61+BO64+BO67+BO71+BO72</f>
        <v>0</v>
      </c>
      <c r="BP31" s="33">
        <f>BP32+BP42+BP51+BP60+BP61+BP64+BP67+BP71+BP72</f>
        <v>0</v>
      </c>
      <c r="BQ31" s="24"/>
      <c r="BR31" s="33">
        <f>BR32+BR42+BR51+BR60+BR61+BR64+BR67+BR71+BR72</f>
        <v>1979901.4200000002</v>
      </c>
      <c r="BS31" s="32">
        <f>BS32+BS42+BS51+BS60+BS61+BS64+BS67+BS71+BS72</f>
        <v>0</v>
      </c>
      <c r="BT31" s="24"/>
      <c r="BU31" s="34"/>
      <c r="BV31" s="34"/>
      <c r="BW31" s="34"/>
      <c r="BX31" s="35"/>
      <c r="BY31" s="35"/>
      <c r="BZ31" s="35"/>
      <c r="CA31" s="35"/>
      <c r="CB31" s="35"/>
      <c r="CC31" s="35"/>
      <c r="CD31" s="74"/>
    </row>
    <row r="32" spans="1:82" ht="12.75">
      <c r="A32" s="36">
        <v>60301</v>
      </c>
      <c r="B32" s="37" t="s">
        <v>108</v>
      </c>
      <c r="C32" s="38">
        <f>C33+C34+C35+C36+C37+C38+C39+C40+C41</f>
        <v>2631171.2800000003</v>
      </c>
      <c r="D32" s="41">
        <f aca="true" t="shared" si="9" ref="D32:BN32">D33+D34+D35+D36+D37+D38+D39+D40+D41</f>
        <v>0</v>
      </c>
      <c r="E32" s="42">
        <f t="shared" si="9"/>
        <v>0</v>
      </c>
      <c r="F32" s="42">
        <f t="shared" si="9"/>
        <v>0</v>
      </c>
      <c r="G32" s="42">
        <f t="shared" si="9"/>
        <v>0</v>
      </c>
      <c r="H32" s="42">
        <f t="shared" si="9"/>
        <v>0</v>
      </c>
      <c r="I32" s="42">
        <f t="shared" si="9"/>
        <v>0</v>
      </c>
      <c r="J32" s="42">
        <f>J33+J34+J35+J36+J37+J38+J39+J40+J41</f>
        <v>0</v>
      </c>
      <c r="K32" s="42">
        <f t="shared" si="9"/>
        <v>0</v>
      </c>
      <c r="L32" s="42">
        <f t="shared" si="9"/>
        <v>0</v>
      </c>
      <c r="M32" s="42">
        <f t="shared" si="9"/>
        <v>0</v>
      </c>
      <c r="N32" s="42">
        <f t="shared" si="9"/>
        <v>0</v>
      </c>
      <c r="O32" s="42">
        <f t="shared" si="9"/>
        <v>0</v>
      </c>
      <c r="P32" s="42">
        <f t="shared" si="9"/>
        <v>0</v>
      </c>
      <c r="Q32" s="42">
        <f t="shared" si="9"/>
        <v>0</v>
      </c>
      <c r="R32" s="42">
        <f t="shared" si="9"/>
        <v>0</v>
      </c>
      <c r="S32" s="42">
        <f t="shared" si="9"/>
        <v>0</v>
      </c>
      <c r="T32" s="42">
        <f t="shared" si="9"/>
        <v>0</v>
      </c>
      <c r="U32" s="42">
        <f t="shared" si="9"/>
        <v>0</v>
      </c>
      <c r="V32" s="42">
        <f t="shared" si="9"/>
        <v>0</v>
      </c>
      <c r="W32" s="42">
        <f t="shared" si="9"/>
        <v>0</v>
      </c>
      <c r="X32" s="42">
        <f t="shared" si="9"/>
        <v>0</v>
      </c>
      <c r="Y32" s="42">
        <f t="shared" si="9"/>
        <v>0</v>
      </c>
      <c r="Z32" s="42">
        <f t="shared" si="9"/>
        <v>0</v>
      </c>
      <c r="AA32" s="42">
        <f t="shared" si="9"/>
        <v>0</v>
      </c>
      <c r="AB32" s="42">
        <f>AB33+AB34+AB35+AB36+AB37+AB38+AB39+AB40+AB41</f>
        <v>0</v>
      </c>
      <c r="AC32" s="42">
        <f>AC33+AC34+AC35+AC36+AC37+AC38+AC39+AC40+AC41</f>
        <v>0</v>
      </c>
      <c r="AD32" s="42">
        <f>AD33+AD34+AD35+AD36+AD37+AD38+AD39+AD40+AD41</f>
        <v>0</v>
      </c>
      <c r="AE32" s="42">
        <f>AE33+AE34+AE35+AE36+AE37+AE38+AE39+AE40+AE41</f>
        <v>0</v>
      </c>
      <c r="AF32" s="24"/>
      <c r="AG32" s="24"/>
      <c r="AH32" s="24"/>
      <c r="AI32" s="42">
        <f>AI33+AI34+AI35+AI36+AI37+AI38+AI39+AI40+AI41</f>
        <v>0</v>
      </c>
      <c r="AJ32" s="42">
        <f>AJ33+AJ34+AJ35+AJ36+AJ37+AJ38+AJ39+AJ40+AJ41</f>
        <v>0</v>
      </c>
      <c r="AK32" s="42">
        <f>AK33+AK34+AK35+AK36+AK37+AK38+AK39+AK40+AK41</f>
        <v>0</v>
      </c>
      <c r="AL32" s="24"/>
      <c r="AM32" s="42">
        <f>AM33+AM34+AM35+AM36+AM37+AM38+AM39+AM40+AM41</f>
        <v>0</v>
      </c>
      <c r="AN32" s="24"/>
      <c r="AO32" s="24"/>
      <c r="AP32" s="24"/>
      <c r="AQ32" s="42">
        <f>AQ33+AQ34+AQ35+AQ36+AQ37+AQ38+AQ39+AQ40+AQ41</f>
        <v>0</v>
      </c>
      <c r="AR32" s="42">
        <f>AR33+AR34+AR35+AR36+AR37+AR38+AR39+AR40+AR41</f>
        <v>0</v>
      </c>
      <c r="AS32" s="42">
        <f t="shared" si="9"/>
        <v>508372.51</v>
      </c>
      <c r="AT32" s="42">
        <f>AT33+AT34+AT35+AT36+AT37+AT38+AT39+AT40+AT41</f>
        <v>0</v>
      </c>
      <c r="AU32" s="42">
        <f>AU33+AU34+AU35+AU36+AU37+AU38+AU39+AU40+AU41</f>
        <v>0</v>
      </c>
      <c r="AV32" s="42">
        <f>AV33+AV34+AV35+AV36+AV37+AV38+AV39+AV40+AV41</f>
        <v>0</v>
      </c>
      <c r="AW32" s="42">
        <f t="shared" si="9"/>
        <v>0</v>
      </c>
      <c r="AX32" s="42">
        <f>AX33+AX34+AX35+AX36+AX37+AX38+AX39+AX40+AX41</f>
        <v>0</v>
      </c>
      <c r="AY32" s="42">
        <f>AY33+AY34+AY35+AY36+AY37+AY38+AY39+AY40+AY41</f>
        <v>0</v>
      </c>
      <c r="AZ32" s="42">
        <f>AZ33+AZ34+AZ35+AZ36+AZ37+AZ38+AZ39+AZ40+AZ41</f>
        <v>0</v>
      </c>
      <c r="BA32" s="42">
        <f>BA33+BA34+BA35+BA36+BA37+BA38+BA39+BA40+BA41</f>
        <v>0</v>
      </c>
      <c r="BB32" s="42">
        <f t="shared" si="9"/>
        <v>0</v>
      </c>
      <c r="BC32" s="24"/>
      <c r="BD32" s="42">
        <f t="shared" si="9"/>
        <v>0</v>
      </c>
      <c r="BE32" s="42">
        <f t="shared" si="9"/>
        <v>0</v>
      </c>
      <c r="BF32" s="42">
        <f t="shared" si="9"/>
        <v>0</v>
      </c>
      <c r="BG32" s="42">
        <f t="shared" si="9"/>
        <v>0</v>
      </c>
      <c r="BH32" s="42">
        <f t="shared" si="9"/>
        <v>0</v>
      </c>
      <c r="BI32" s="42">
        <f t="shared" si="9"/>
        <v>0</v>
      </c>
      <c r="BJ32" s="42">
        <f t="shared" si="9"/>
        <v>0</v>
      </c>
      <c r="BK32" s="42">
        <f t="shared" si="9"/>
        <v>0</v>
      </c>
      <c r="BL32" s="42">
        <f>BL33+BL34+BL35+BL36+BL37+BL38+BL39+BL40+BL41</f>
        <v>0</v>
      </c>
      <c r="BM32" s="42">
        <f t="shared" si="9"/>
        <v>0</v>
      </c>
      <c r="BN32" s="43">
        <f t="shared" si="9"/>
        <v>0</v>
      </c>
      <c r="BO32" s="43">
        <f>BO33+BO34+BO35+BO36+BO37+BO38+BO39+BO40+BO41</f>
        <v>0</v>
      </c>
      <c r="BP32" s="43">
        <f>BP33+BP34+BP35+BP36+BP37+BP38+BP39+BP40+BP41</f>
        <v>0</v>
      </c>
      <c r="BQ32" s="24"/>
      <c r="BR32" s="43">
        <f>BR33+BR34+BR35+BR36+BR37+BR38+BR39+BR40+BR41</f>
        <v>2122798.77</v>
      </c>
      <c r="BS32" s="42">
        <f>BS33+BS34+BS35+BS36+BS37+BS38+BS39+BS40+BS41</f>
        <v>0</v>
      </c>
      <c r="BT32" s="24"/>
      <c r="BU32" s="34"/>
      <c r="BV32" s="34"/>
      <c r="BW32" s="34"/>
      <c r="BX32" s="35"/>
      <c r="BY32" s="35"/>
      <c r="BZ32" s="35"/>
      <c r="CA32" s="35"/>
      <c r="CB32" s="35"/>
      <c r="CC32" s="35"/>
      <c r="CD32" s="74"/>
    </row>
    <row r="33" spans="1:82" ht="12.75">
      <c r="A33" s="44">
        <v>603011</v>
      </c>
      <c r="B33" s="45" t="s">
        <v>109</v>
      </c>
      <c r="C33" s="22">
        <f>SUM(D33:BS33)</f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24"/>
      <c r="AG33" s="24"/>
      <c r="AH33" s="24"/>
      <c r="AI33" s="46"/>
      <c r="AJ33" s="46"/>
      <c r="AK33" s="46"/>
      <c r="AL33" s="24"/>
      <c r="AM33" s="46"/>
      <c r="AN33" s="24"/>
      <c r="AO33" s="24"/>
      <c r="AP33" s="24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24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24"/>
      <c r="BR33" s="46"/>
      <c r="BS33" s="47"/>
      <c r="BT33" s="24"/>
      <c r="BU33" s="34"/>
      <c r="BV33" s="34"/>
      <c r="BW33" s="34"/>
      <c r="BX33" s="35"/>
      <c r="BY33" s="35"/>
      <c r="BZ33" s="35"/>
      <c r="CA33" s="35"/>
      <c r="CB33" s="35"/>
      <c r="CC33" s="35"/>
      <c r="CD33" s="74"/>
    </row>
    <row r="34" spans="1:82" ht="12.75">
      <c r="A34" s="44">
        <v>603012</v>
      </c>
      <c r="B34" s="45" t="s">
        <v>110</v>
      </c>
      <c r="C34" s="22">
        <f>SUM(D34:BS34)</f>
        <v>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24"/>
      <c r="AG34" s="24"/>
      <c r="AH34" s="24"/>
      <c r="AI34" s="46"/>
      <c r="AJ34" s="46"/>
      <c r="AK34" s="46"/>
      <c r="AL34" s="24"/>
      <c r="AM34" s="46"/>
      <c r="AN34" s="24"/>
      <c r="AO34" s="24"/>
      <c r="AP34" s="24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24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24"/>
      <c r="BR34" s="46"/>
      <c r="BS34" s="47"/>
      <c r="BT34" s="24"/>
      <c r="BU34" s="34"/>
      <c r="BV34" s="34"/>
      <c r="BW34" s="34"/>
      <c r="BX34" s="35"/>
      <c r="BY34" s="35"/>
      <c r="BZ34" s="35"/>
      <c r="CA34" s="35"/>
      <c r="CB34" s="35"/>
      <c r="CC34" s="35"/>
      <c r="CD34" s="74"/>
    </row>
    <row r="35" spans="1:82" ht="12.75">
      <c r="A35" s="44">
        <v>603013</v>
      </c>
      <c r="B35" s="45" t="s">
        <v>111</v>
      </c>
      <c r="C35" s="22">
        <f>SUM(D35:BS35)</f>
        <v>2584361.54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24"/>
      <c r="AG35" s="24"/>
      <c r="AH35" s="24"/>
      <c r="AI35" s="46"/>
      <c r="AJ35" s="46"/>
      <c r="AK35" s="46"/>
      <c r="AL35" s="24"/>
      <c r="AM35" s="46"/>
      <c r="AN35" s="24"/>
      <c r="AO35" s="24"/>
      <c r="AP35" s="24"/>
      <c r="AQ35" s="46"/>
      <c r="AR35" s="46"/>
      <c r="AS35" s="46">
        <f>+'[1]HAYAT_TUM_MIZAN_300909'!$O$3225</f>
        <v>499328.33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24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24"/>
      <c r="BR35" s="46">
        <f>+'[1]HAYAT_TUM_MIZAN_300909'!$O$3677</f>
        <v>2085033.21</v>
      </c>
      <c r="BS35" s="47"/>
      <c r="BT35" s="24"/>
      <c r="BU35" s="34"/>
      <c r="BV35" s="34"/>
      <c r="BW35" s="34"/>
      <c r="BX35" s="35"/>
      <c r="BY35" s="35"/>
      <c r="BZ35" s="35"/>
      <c r="CA35" s="35"/>
      <c r="CB35" s="35"/>
      <c r="CC35" s="35"/>
      <c r="CD35" s="74"/>
    </row>
    <row r="36" spans="1:82" ht="12.75">
      <c r="A36" s="44">
        <v>603014</v>
      </c>
      <c r="B36" s="45" t="s">
        <v>112</v>
      </c>
      <c r="C36" s="22">
        <f aca="true" t="shared" si="10" ref="C36:C41">SUM(D36:BS36)</f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24"/>
      <c r="AG36" s="24"/>
      <c r="AH36" s="24"/>
      <c r="AI36" s="46"/>
      <c r="AJ36" s="46"/>
      <c r="AK36" s="46"/>
      <c r="AL36" s="24"/>
      <c r="AM36" s="46"/>
      <c r="AN36" s="24"/>
      <c r="AO36" s="24"/>
      <c r="AP36" s="24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24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24"/>
      <c r="BR36" s="46"/>
      <c r="BS36" s="47"/>
      <c r="BT36" s="24"/>
      <c r="BU36" s="34"/>
      <c r="BV36" s="34"/>
      <c r="BW36" s="34"/>
      <c r="BX36" s="35"/>
      <c r="BY36" s="35"/>
      <c r="BZ36" s="35"/>
      <c r="CA36" s="35"/>
      <c r="CB36" s="35"/>
      <c r="CC36" s="35"/>
      <c r="CD36" s="74"/>
    </row>
    <row r="37" spans="1:82" ht="12.75">
      <c r="A37" s="44">
        <v>603015</v>
      </c>
      <c r="B37" s="45" t="s">
        <v>113</v>
      </c>
      <c r="C37" s="22">
        <f t="shared" si="1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24"/>
      <c r="AG37" s="24"/>
      <c r="AH37" s="24"/>
      <c r="AI37" s="46"/>
      <c r="AJ37" s="46"/>
      <c r="AK37" s="46"/>
      <c r="AL37" s="24"/>
      <c r="AM37" s="46"/>
      <c r="AN37" s="24"/>
      <c r="AO37" s="24"/>
      <c r="AP37" s="24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24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24"/>
      <c r="BR37" s="46"/>
      <c r="BS37" s="47"/>
      <c r="BT37" s="24"/>
      <c r="BU37" s="34"/>
      <c r="BV37" s="34"/>
      <c r="BW37" s="34"/>
      <c r="BX37" s="35"/>
      <c r="BY37" s="35"/>
      <c r="BZ37" s="35"/>
      <c r="CA37" s="35"/>
      <c r="CB37" s="35"/>
      <c r="CC37" s="35"/>
      <c r="CD37" s="74"/>
    </row>
    <row r="38" spans="1:82" ht="12.75">
      <c r="A38" s="44">
        <v>603016</v>
      </c>
      <c r="B38" s="45" t="s">
        <v>114</v>
      </c>
      <c r="C38" s="22">
        <f t="shared" si="1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24"/>
      <c r="AG38" s="24"/>
      <c r="AH38" s="24"/>
      <c r="AI38" s="46"/>
      <c r="AJ38" s="46"/>
      <c r="AK38" s="46"/>
      <c r="AL38" s="24"/>
      <c r="AM38" s="46"/>
      <c r="AN38" s="24"/>
      <c r="AO38" s="24"/>
      <c r="AP38" s="24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24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24"/>
      <c r="BR38" s="46"/>
      <c r="BS38" s="47"/>
      <c r="BT38" s="24"/>
      <c r="BU38" s="34"/>
      <c r="BV38" s="34"/>
      <c r="BW38" s="34"/>
      <c r="BX38" s="35"/>
      <c r="BY38" s="35"/>
      <c r="BZ38" s="35"/>
      <c r="CA38" s="35"/>
      <c r="CB38" s="35"/>
      <c r="CC38" s="35"/>
      <c r="CD38" s="74"/>
    </row>
    <row r="39" spans="1:82" ht="12.75">
      <c r="A39" s="44">
        <v>603017</v>
      </c>
      <c r="B39" s="45" t="s">
        <v>115</v>
      </c>
      <c r="C39" s="22">
        <f t="shared" si="10"/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24"/>
      <c r="AG39" s="24"/>
      <c r="AH39" s="24"/>
      <c r="AI39" s="46"/>
      <c r="AJ39" s="46"/>
      <c r="AK39" s="46"/>
      <c r="AL39" s="24"/>
      <c r="AM39" s="46"/>
      <c r="AN39" s="24"/>
      <c r="AO39" s="24"/>
      <c r="AP39" s="24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24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24"/>
      <c r="BR39" s="46"/>
      <c r="BS39" s="47"/>
      <c r="BT39" s="24"/>
      <c r="BU39" s="34"/>
      <c r="BV39" s="34"/>
      <c r="BW39" s="34"/>
      <c r="BX39" s="35"/>
      <c r="BY39" s="35"/>
      <c r="BZ39" s="35"/>
      <c r="CA39" s="35"/>
      <c r="CB39" s="35"/>
      <c r="CC39" s="35"/>
      <c r="CD39" s="74"/>
    </row>
    <row r="40" spans="1:82" ht="12.75">
      <c r="A40" s="44">
        <v>603018</v>
      </c>
      <c r="B40" s="45" t="s">
        <v>116</v>
      </c>
      <c r="C40" s="22">
        <f t="shared" si="10"/>
        <v>46809.74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24"/>
      <c r="AG40" s="24"/>
      <c r="AH40" s="24"/>
      <c r="AI40" s="46"/>
      <c r="AJ40" s="46"/>
      <c r="AK40" s="46"/>
      <c r="AL40" s="24"/>
      <c r="AM40" s="46"/>
      <c r="AN40" s="24"/>
      <c r="AO40" s="24"/>
      <c r="AP40" s="24"/>
      <c r="AQ40" s="46"/>
      <c r="AR40" s="46"/>
      <c r="AS40" s="46">
        <f>+'[1]HAYAT_TUM_MIZAN_300909'!$O$3244</f>
        <v>9044.18</v>
      </c>
      <c r="AT40" s="46"/>
      <c r="AU40" s="46"/>
      <c r="AV40" s="46"/>
      <c r="AW40" s="46"/>
      <c r="AX40" s="46"/>
      <c r="AY40" s="46"/>
      <c r="AZ40" s="46"/>
      <c r="BA40" s="46"/>
      <c r="BB40" s="46"/>
      <c r="BC40" s="24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24"/>
      <c r="BR40" s="46">
        <f>+'[1]HAYAT_TUM_MIZAN_300909'!$O$3696</f>
        <v>37765.56</v>
      </c>
      <c r="BS40" s="47"/>
      <c r="BT40" s="24"/>
      <c r="BU40" s="34"/>
      <c r="BV40" s="34"/>
      <c r="BW40" s="34"/>
      <c r="BX40" s="35"/>
      <c r="BY40" s="35"/>
      <c r="BZ40" s="35"/>
      <c r="CA40" s="35"/>
      <c r="CB40" s="35"/>
      <c r="CC40" s="35"/>
      <c r="CD40" s="74"/>
    </row>
    <row r="41" spans="1:82" ht="12.75">
      <c r="A41" s="44">
        <v>603019</v>
      </c>
      <c r="B41" s="45" t="s">
        <v>117</v>
      </c>
      <c r="C41" s="22">
        <f t="shared" si="10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24"/>
      <c r="AG41" s="24"/>
      <c r="AH41" s="24"/>
      <c r="AI41" s="46"/>
      <c r="AJ41" s="46"/>
      <c r="AK41" s="46"/>
      <c r="AL41" s="24"/>
      <c r="AM41" s="46"/>
      <c r="AN41" s="24"/>
      <c r="AO41" s="24"/>
      <c r="AP41" s="24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24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24"/>
      <c r="BR41" s="46"/>
      <c r="BS41" s="47"/>
      <c r="BT41" s="24"/>
      <c r="BU41" s="34"/>
      <c r="BV41" s="34"/>
      <c r="BW41" s="34"/>
      <c r="BX41" s="35"/>
      <c r="BY41" s="35"/>
      <c r="BZ41" s="35"/>
      <c r="CA41" s="35"/>
      <c r="CB41" s="35"/>
      <c r="CC41" s="35"/>
      <c r="CD41" s="74"/>
    </row>
    <row r="42" spans="1:82" ht="12.75">
      <c r="A42" s="36">
        <v>60302</v>
      </c>
      <c r="B42" s="37" t="s">
        <v>118</v>
      </c>
      <c r="C42" s="38">
        <f>C43+C44+C45+C46+C47+C48+C49+C50</f>
        <v>348074.59</v>
      </c>
      <c r="D42" s="41">
        <f aca="true" t="shared" si="11" ref="D42:BN42">D43+D44+D45+D46+D47+D48+D49+D50</f>
        <v>0</v>
      </c>
      <c r="E42" s="42">
        <f t="shared" si="11"/>
        <v>0</v>
      </c>
      <c r="F42" s="42">
        <f t="shared" si="11"/>
        <v>0</v>
      </c>
      <c r="G42" s="42">
        <f t="shared" si="11"/>
        <v>0</v>
      </c>
      <c r="H42" s="42">
        <f t="shared" si="11"/>
        <v>0</v>
      </c>
      <c r="I42" s="42">
        <f t="shared" si="11"/>
        <v>0</v>
      </c>
      <c r="J42" s="42">
        <f>J43+J44+J45+J46+J47+J48+J49+J50</f>
        <v>0</v>
      </c>
      <c r="K42" s="42">
        <f t="shared" si="11"/>
        <v>0</v>
      </c>
      <c r="L42" s="42">
        <f t="shared" si="11"/>
        <v>0</v>
      </c>
      <c r="M42" s="42">
        <f t="shared" si="11"/>
        <v>0</v>
      </c>
      <c r="N42" s="42">
        <f t="shared" si="11"/>
        <v>0</v>
      </c>
      <c r="O42" s="42">
        <f t="shared" si="11"/>
        <v>0</v>
      </c>
      <c r="P42" s="42">
        <f t="shared" si="11"/>
        <v>0</v>
      </c>
      <c r="Q42" s="42">
        <f t="shared" si="11"/>
        <v>0</v>
      </c>
      <c r="R42" s="42">
        <f t="shared" si="11"/>
        <v>0</v>
      </c>
      <c r="S42" s="42">
        <f t="shared" si="11"/>
        <v>0</v>
      </c>
      <c r="T42" s="42">
        <f t="shared" si="11"/>
        <v>0</v>
      </c>
      <c r="U42" s="42">
        <f t="shared" si="11"/>
        <v>0</v>
      </c>
      <c r="V42" s="42">
        <f t="shared" si="11"/>
        <v>0</v>
      </c>
      <c r="W42" s="42">
        <f t="shared" si="11"/>
        <v>0</v>
      </c>
      <c r="X42" s="42">
        <f t="shared" si="11"/>
        <v>0</v>
      </c>
      <c r="Y42" s="42">
        <f t="shared" si="11"/>
        <v>0</v>
      </c>
      <c r="Z42" s="42">
        <f t="shared" si="11"/>
        <v>0</v>
      </c>
      <c r="AA42" s="42">
        <f t="shared" si="11"/>
        <v>0</v>
      </c>
      <c r="AB42" s="42">
        <f>AB43+AB44+AB45+AB46+AB47+AB48+AB49+AB50</f>
        <v>0</v>
      </c>
      <c r="AC42" s="42">
        <f>AC43+AC44+AC45+AC46+AC47+AC48+AC49+AC50</f>
        <v>0</v>
      </c>
      <c r="AD42" s="42">
        <f>AD43+AD44+AD45+AD46+AD47+AD48+AD49+AD50</f>
        <v>0</v>
      </c>
      <c r="AE42" s="42">
        <f>AE43+AE44+AE45+AE46+AE47+AE48+AE49+AE50</f>
        <v>0</v>
      </c>
      <c r="AF42" s="24"/>
      <c r="AG42" s="24"/>
      <c r="AH42" s="24"/>
      <c r="AI42" s="42">
        <f>AI43+AI44+AI45+AI46+AI47+AI48+AI49+AI50</f>
        <v>0</v>
      </c>
      <c r="AJ42" s="42">
        <f>AJ43+AJ44+AJ45+AJ46+AJ47+AJ48+AJ49+AJ50</f>
        <v>0</v>
      </c>
      <c r="AK42" s="42">
        <f>AK43+AK44+AK45+AK46+AK47+AK48+AK49+AK50</f>
        <v>0</v>
      </c>
      <c r="AL42" s="24"/>
      <c r="AM42" s="42">
        <f>AM43+AM44+AM45+AM46+AM47+AM48+AM49+AM50</f>
        <v>0</v>
      </c>
      <c r="AN42" s="24"/>
      <c r="AO42" s="24"/>
      <c r="AP42" s="24"/>
      <c r="AQ42" s="42">
        <f>AQ43+AQ44+AQ45+AQ46+AQ47+AQ48+AQ49+AQ50</f>
        <v>0</v>
      </c>
      <c r="AR42" s="42">
        <f>AR43+AR44+AR45+AR46+AR47+AR48+AR49+AR50</f>
        <v>0</v>
      </c>
      <c r="AS42" s="42">
        <f t="shared" si="11"/>
        <v>67252.01</v>
      </c>
      <c r="AT42" s="42">
        <f>AT43+AT44+AT45+AT46+AT47+AT48+AT49+AT50</f>
        <v>0</v>
      </c>
      <c r="AU42" s="42">
        <f>AU43+AU44+AU45+AU46+AU47+AU48+AU49+AU50</f>
        <v>0</v>
      </c>
      <c r="AV42" s="42">
        <f>AV43+AV44+AV45+AV46+AV47+AV48+AV49+AV50</f>
        <v>0</v>
      </c>
      <c r="AW42" s="42">
        <f t="shared" si="11"/>
        <v>0</v>
      </c>
      <c r="AX42" s="42">
        <f>AX43+AX44+AX45+AX46+AX47+AX48+AX49+AX50</f>
        <v>0</v>
      </c>
      <c r="AY42" s="42">
        <f>AY43+AY44+AY45+AY46+AY47+AY48+AY49+AY50</f>
        <v>0</v>
      </c>
      <c r="AZ42" s="42">
        <f>AZ43+AZ44+AZ45+AZ46+AZ47+AZ48+AZ49+AZ50</f>
        <v>0</v>
      </c>
      <c r="BA42" s="42">
        <f>BA43+BA44+BA45+BA46+BA47+BA48+BA49+BA50</f>
        <v>0</v>
      </c>
      <c r="BB42" s="42">
        <f t="shared" si="11"/>
        <v>0</v>
      </c>
      <c r="BC42" s="24"/>
      <c r="BD42" s="42">
        <f t="shared" si="11"/>
        <v>0</v>
      </c>
      <c r="BE42" s="42">
        <f t="shared" si="11"/>
        <v>0</v>
      </c>
      <c r="BF42" s="42">
        <f t="shared" si="11"/>
        <v>0</v>
      </c>
      <c r="BG42" s="42">
        <f t="shared" si="11"/>
        <v>0</v>
      </c>
      <c r="BH42" s="42">
        <f t="shared" si="11"/>
        <v>0</v>
      </c>
      <c r="BI42" s="42">
        <f t="shared" si="11"/>
        <v>0</v>
      </c>
      <c r="BJ42" s="42">
        <f t="shared" si="11"/>
        <v>0</v>
      </c>
      <c r="BK42" s="42">
        <f t="shared" si="11"/>
        <v>0</v>
      </c>
      <c r="BL42" s="42">
        <f>BL43+BL44+BL45+BL46+BL47+BL48+BL49+BL50</f>
        <v>0</v>
      </c>
      <c r="BM42" s="42">
        <f t="shared" si="11"/>
        <v>0</v>
      </c>
      <c r="BN42" s="43">
        <f t="shared" si="11"/>
        <v>0</v>
      </c>
      <c r="BO42" s="43">
        <f>BO43+BO44+BO45+BO46+BO47+BO48+BO49+BO50</f>
        <v>0</v>
      </c>
      <c r="BP42" s="43">
        <f>BP43+BP44+BP45+BP46+BP47+BP48+BP49+BP50</f>
        <v>0</v>
      </c>
      <c r="BQ42" s="24"/>
      <c r="BR42" s="43">
        <f>BR43+BR44+BR45+BR46+BR47+BR48+BR49+BR50</f>
        <v>280822.58</v>
      </c>
      <c r="BS42" s="42">
        <f>BS43+BS44+BS45+BS46+BS47+BS48+BS49+BS50</f>
        <v>0</v>
      </c>
      <c r="BT42" s="24"/>
      <c r="BU42" s="34"/>
      <c r="BV42" s="34"/>
      <c r="BW42" s="34"/>
      <c r="BX42" s="35"/>
      <c r="BY42" s="35"/>
      <c r="BZ42" s="35"/>
      <c r="CA42" s="35"/>
      <c r="CB42" s="35"/>
      <c r="CC42" s="35"/>
      <c r="CD42" s="74"/>
    </row>
    <row r="43" spans="1:82" ht="12.75">
      <c r="A43" s="44">
        <v>603021</v>
      </c>
      <c r="B43" s="45" t="s">
        <v>109</v>
      </c>
      <c r="C43" s="22">
        <f>SUM(D43:BS43)</f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4"/>
      <c r="AG43" s="24"/>
      <c r="AH43" s="24"/>
      <c r="AI43" s="46"/>
      <c r="AJ43" s="46"/>
      <c r="AK43" s="46"/>
      <c r="AL43" s="24"/>
      <c r="AM43" s="46"/>
      <c r="AN43" s="24"/>
      <c r="AO43" s="24"/>
      <c r="AP43" s="24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24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24"/>
      <c r="BR43" s="46"/>
      <c r="BS43" s="47"/>
      <c r="BT43" s="24"/>
      <c r="BU43" s="34"/>
      <c r="BV43" s="34"/>
      <c r="BW43" s="34"/>
      <c r="BX43" s="35"/>
      <c r="BY43" s="35"/>
      <c r="BZ43" s="35"/>
      <c r="CA43" s="35"/>
      <c r="CB43" s="35"/>
      <c r="CC43" s="35"/>
      <c r="CD43" s="74"/>
    </row>
    <row r="44" spans="1:82" ht="12.75">
      <c r="A44" s="44">
        <v>603022</v>
      </c>
      <c r="B44" s="45" t="s">
        <v>110</v>
      </c>
      <c r="C44" s="22">
        <f aca="true" t="shared" si="12" ref="C44:C50">SUM(D44:BS44)</f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4"/>
      <c r="AG44" s="24"/>
      <c r="AH44" s="24"/>
      <c r="AI44" s="46"/>
      <c r="AJ44" s="46"/>
      <c r="AK44" s="46"/>
      <c r="AL44" s="24"/>
      <c r="AM44" s="46"/>
      <c r="AN44" s="24"/>
      <c r="AO44" s="24"/>
      <c r="AP44" s="24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24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24"/>
      <c r="BR44" s="46"/>
      <c r="BS44" s="47"/>
      <c r="BT44" s="24"/>
      <c r="BU44" s="34"/>
      <c r="BV44" s="34"/>
      <c r="BW44" s="34"/>
      <c r="BX44" s="35"/>
      <c r="BY44" s="35"/>
      <c r="BZ44" s="35"/>
      <c r="CA44" s="35"/>
      <c r="CB44" s="35"/>
      <c r="CC44" s="35"/>
      <c r="CD44" s="74"/>
    </row>
    <row r="45" spans="1:82" ht="12.75">
      <c r="A45" s="44">
        <v>603023</v>
      </c>
      <c r="B45" s="45" t="s">
        <v>111</v>
      </c>
      <c r="C45" s="22">
        <f t="shared" si="12"/>
        <v>348074.59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24"/>
      <c r="AG45" s="24"/>
      <c r="AH45" s="24"/>
      <c r="AI45" s="46"/>
      <c r="AJ45" s="46"/>
      <c r="AK45" s="46"/>
      <c r="AL45" s="24"/>
      <c r="AM45" s="46"/>
      <c r="AN45" s="24"/>
      <c r="AO45" s="24"/>
      <c r="AP45" s="24"/>
      <c r="AQ45" s="46"/>
      <c r="AR45" s="46"/>
      <c r="AS45" s="46">
        <f>+'[1]HAYAT_TUM_MIZAN_300909'!$O$3263</f>
        <v>67252.01</v>
      </c>
      <c r="AT45" s="46"/>
      <c r="AU45" s="46"/>
      <c r="AV45" s="46"/>
      <c r="AW45" s="46"/>
      <c r="AX45" s="46"/>
      <c r="AY45" s="46"/>
      <c r="AZ45" s="46"/>
      <c r="BA45" s="46"/>
      <c r="BB45" s="46"/>
      <c r="BC45" s="24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24"/>
      <c r="BR45" s="46">
        <f>+'[1]HAYAT_TUM_MIZAN_300909'!$O$3705</f>
        <v>280822.58</v>
      </c>
      <c r="BS45" s="47"/>
      <c r="BT45" s="24"/>
      <c r="BU45" s="34"/>
      <c r="BV45" s="34"/>
      <c r="BW45" s="34"/>
      <c r="BX45" s="35"/>
      <c r="BY45" s="35"/>
      <c r="BZ45" s="35"/>
      <c r="CA45" s="35"/>
      <c r="CB45" s="35"/>
      <c r="CC45" s="35"/>
      <c r="CD45" s="74"/>
    </row>
    <row r="46" spans="1:82" ht="12.75">
      <c r="A46" s="44">
        <v>603024</v>
      </c>
      <c r="B46" s="45" t="s">
        <v>112</v>
      </c>
      <c r="C46" s="22">
        <f t="shared" si="12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24"/>
      <c r="AG46" s="24"/>
      <c r="AH46" s="24"/>
      <c r="AI46" s="46"/>
      <c r="AJ46" s="46"/>
      <c r="AK46" s="46"/>
      <c r="AL46" s="24"/>
      <c r="AM46" s="46"/>
      <c r="AN46" s="24"/>
      <c r="AO46" s="24"/>
      <c r="AP46" s="24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24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24"/>
      <c r="BR46" s="46"/>
      <c r="BS46" s="47"/>
      <c r="BT46" s="24"/>
      <c r="BU46" s="34"/>
      <c r="BV46" s="34"/>
      <c r="BW46" s="34"/>
      <c r="BX46" s="35"/>
      <c r="BY46" s="35"/>
      <c r="BZ46" s="35"/>
      <c r="CA46" s="35"/>
      <c r="CB46" s="35"/>
      <c r="CC46" s="35"/>
      <c r="CD46" s="74"/>
    </row>
    <row r="47" spans="1:82" ht="12.75">
      <c r="A47" s="44">
        <v>603025</v>
      </c>
      <c r="B47" s="45" t="s">
        <v>119</v>
      </c>
      <c r="C47" s="22">
        <f t="shared" si="12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4"/>
      <c r="AG47" s="24"/>
      <c r="AH47" s="24"/>
      <c r="AI47" s="46"/>
      <c r="AJ47" s="46"/>
      <c r="AK47" s="46"/>
      <c r="AL47" s="24"/>
      <c r="AM47" s="46"/>
      <c r="AN47" s="24"/>
      <c r="AO47" s="24"/>
      <c r="AP47" s="24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24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24"/>
      <c r="BR47" s="46"/>
      <c r="BS47" s="47"/>
      <c r="BT47" s="24"/>
      <c r="BU47" s="34"/>
      <c r="BV47" s="34"/>
      <c r="BW47" s="34"/>
      <c r="BX47" s="35"/>
      <c r="BY47" s="35"/>
      <c r="BZ47" s="35"/>
      <c r="CA47" s="35"/>
      <c r="CB47" s="35"/>
      <c r="CC47" s="35"/>
      <c r="CD47" s="74"/>
    </row>
    <row r="48" spans="1:82" ht="12.75">
      <c r="A48" s="44">
        <v>603026</v>
      </c>
      <c r="B48" s="45" t="s">
        <v>114</v>
      </c>
      <c r="C48" s="22">
        <f t="shared" si="12"/>
        <v>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24"/>
      <c r="AG48" s="24"/>
      <c r="AH48" s="24"/>
      <c r="AI48" s="46"/>
      <c r="AJ48" s="46"/>
      <c r="AK48" s="46"/>
      <c r="AL48" s="24"/>
      <c r="AM48" s="46"/>
      <c r="AN48" s="24"/>
      <c r="AO48" s="24"/>
      <c r="AP48" s="24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24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24"/>
      <c r="BR48" s="46"/>
      <c r="BS48" s="47"/>
      <c r="BT48" s="24"/>
      <c r="BU48" s="34"/>
      <c r="BV48" s="34"/>
      <c r="BW48" s="34"/>
      <c r="BX48" s="35"/>
      <c r="BY48" s="35"/>
      <c r="BZ48" s="35"/>
      <c r="CA48" s="35"/>
      <c r="CB48" s="35"/>
      <c r="CC48" s="35"/>
      <c r="CD48" s="74"/>
    </row>
    <row r="49" spans="1:82" ht="12.75">
      <c r="A49" s="44">
        <v>603027</v>
      </c>
      <c r="B49" s="45" t="s">
        <v>115</v>
      </c>
      <c r="C49" s="22">
        <f t="shared" si="12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24"/>
      <c r="AG49" s="24"/>
      <c r="AH49" s="24"/>
      <c r="AI49" s="46"/>
      <c r="AJ49" s="46"/>
      <c r="AK49" s="46"/>
      <c r="AL49" s="24"/>
      <c r="AM49" s="46"/>
      <c r="AN49" s="24"/>
      <c r="AO49" s="24"/>
      <c r="AP49" s="24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24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24"/>
      <c r="BR49" s="46"/>
      <c r="BS49" s="47"/>
      <c r="BT49" s="24"/>
      <c r="BU49" s="34"/>
      <c r="BV49" s="34"/>
      <c r="BW49" s="34"/>
      <c r="BX49" s="35"/>
      <c r="BY49" s="35"/>
      <c r="BZ49" s="35"/>
      <c r="CA49" s="35"/>
      <c r="CB49" s="35"/>
      <c r="CC49" s="35"/>
      <c r="CD49" s="74"/>
    </row>
    <row r="50" spans="1:82" ht="12.75">
      <c r="A50" s="44">
        <v>603029</v>
      </c>
      <c r="B50" s="45" t="s">
        <v>117</v>
      </c>
      <c r="C50" s="22">
        <f t="shared" si="12"/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24"/>
      <c r="AG50" s="24"/>
      <c r="AH50" s="24"/>
      <c r="AI50" s="46"/>
      <c r="AJ50" s="46"/>
      <c r="AK50" s="46"/>
      <c r="AL50" s="24"/>
      <c r="AM50" s="46"/>
      <c r="AN50" s="24"/>
      <c r="AO50" s="24"/>
      <c r="AP50" s="2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24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24"/>
      <c r="BR50" s="46"/>
      <c r="BS50" s="47"/>
      <c r="BT50" s="24"/>
      <c r="BU50" s="34"/>
      <c r="BV50" s="34"/>
      <c r="BW50" s="34"/>
      <c r="BX50" s="35"/>
      <c r="BY50" s="35"/>
      <c r="BZ50" s="35"/>
      <c r="CA50" s="35"/>
      <c r="CB50" s="35"/>
      <c r="CC50" s="35"/>
      <c r="CD50" s="74"/>
    </row>
    <row r="51" spans="1:82" ht="12.75">
      <c r="A51" s="36">
        <v>60303</v>
      </c>
      <c r="B51" s="37" t="s">
        <v>120</v>
      </c>
      <c r="C51" s="38">
        <f>C52+C53+C54+C55+C56+C57+C58+C59</f>
        <v>-631100.8200000001</v>
      </c>
      <c r="D51" s="41">
        <f aca="true" t="shared" si="13" ref="D51:BN51">D52+D53+D54+D55+D56+D57+D58+D59</f>
        <v>0</v>
      </c>
      <c r="E51" s="42">
        <f t="shared" si="13"/>
        <v>0</v>
      </c>
      <c r="F51" s="42">
        <f t="shared" si="13"/>
        <v>0</v>
      </c>
      <c r="G51" s="42">
        <f t="shared" si="13"/>
        <v>0</v>
      </c>
      <c r="H51" s="42">
        <f t="shared" si="13"/>
        <v>0</v>
      </c>
      <c r="I51" s="42">
        <f t="shared" si="13"/>
        <v>0</v>
      </c>
      <c r="J51" s="42">
        <f>J52+J53+J54+J55+J56+J57+J58+J59</f>
        <v>0</v>
      </c>
      <c r="K51" s="42">
        <f t="shared" si="13"/>
        <v>0</v>
      </c>
      <c r="L51" s="42">
        <f t="shared" si="13"/>
        <v>0</v>
      </c>
      <c r="M51" s="42">
        <f t="shared" si="13"/>
        <v>0</v>
      </c>
      <c r="N51" s="42">
        <f t="shared" si="13"/>
        <v>0</v>
      </c>
      <c r="O51" s="42">
        <f t="shared" si="13"/>
        <v>0</v>
      </c>
      <c r="P51" s="42">
        <f t="shared" si="13"/>
        <v>0</v>
      </c>
      <c r="Q51" s="42">
        <f t="shared" si="13"/>
        <v>0</v>
      </c>
      <c r="R51" s="42">
        <f t="shared" si="13"/>
        <v>0</v>
      </c>
      <c r="S51" s="42">
        <f t="shared" si="13"/>
        <v>0</v>
      </c>
      <c r="T51" s="42">
        <f t="shared" si="13"/>
        <v>0</v>
      </c>
      <c r="U51" s="42">
        <f t="shared" si="13"/>
        <v>0</v>
      </c>
      <c r="V51" s="42">
        <f t="shared" si="13"/>
        <v>0</v>
      </c>
      <c r="W51" s="42">
        <f t="shared" si="13"/>
        <v>0</v>
      </c>
      <c r="X51" s="42">
        <f t="shared" si="13"/>
        <v>0</v>
      </c>
      <c r="Y51" s="42">
        <f t="shared" si="13"/>
        <v>0</v>
      </c>
      <c r="Z51" s="42">
        <f t="shared" si="13"/>
        <v>0</v>
      </c>
      <c r="AA51" s="42">
        <f t="shared" si="13"/>
        <v>0</v>
      </c>
      <c r="AB51" s="42">
        <f>AB52+AB53+AB54+AB55+AB56+AB57+AB58+AB59</f>
        <v>0</v>
      </c>
      <c r="AC51" s="42">
        <f>AC52+AC53+AC54+AC55+AC56+AC57+AC58+AC59</f>
        <v>0</v>
      </c>
      <c r="AD51" s="42">
        <f>AD52+AD53+AD54+AD55+AD56+AD57+AD58+AD59</f>
        <v>0</v>
      </c>
      <c r="AE51" s="42">
        <f>AE52+AE53+AE54+AE55+AE56+AE57+AE58+AE59</f>
        <v>0</v>
      </c>
      <c r="AF51" s="24"/>
      <c r="AG51" s="24"/>
      <c r="AH51" s="24"/>
      <c r="AI51" s="42">
        <f>AI52+AI53+AI54+AI55+AI56+AI57+AI58+AI59</f>
        <v>0</v>
      </c>
      <c r="AJ51" s="42">
        <f>AJ52+AJ53+AJ54+AJ55+AJ56+AJ57+AJ58+AJ59</f>
        <v>0</v>
      </c>
      <c r="AK51" s="42">
        <f>AK52+AK53+AK54+AK55+AK56+AK57+AK58+AK59</f>
        <v>0</v>
      </c>
      <c r="AL51" s="24"/>
      <c r="AM51" s="42">
        <f>AM52+AM53+AM54+AM55+AM56+AM57+AM58+AM59</f>
        <v>0</v>
      </c>
      <c r="AN51" s="24"/>
      <c r="AO51" s="24"/>
      <c r="AP51" s="24"/>
      <c r="AQ51" s="42">
        <f>AQ52+AQ53+AQ54+AQ55+AQ56+AQ57+AQ58+AQ59</f>
        <v>0</v>
      </c>
      <c r="AR51" s="42">
        <f>AR52+AR53+AR54+AR55+AR56+AR57+AR58+AR59</f>
        <v>0</v>
      </c>
      <c r="AS51" s="42">
        <f t="shared" si="13"/>
        <v>-121935.92</v>
      </c>
      <c r="AT51" s="42">
        <f>AT52+AT53+AT54+AT55+AT56+AT57+AT58+AT59</f>
        <v>0</v>
      </c>
      <c r="AU51" s="42">
        <f>AU52+AU53+AU54+AU55+AU56+AU57+AU58+AU59</f>
        <v>0</v>
      </c>
      <c r="AV51" s="42">
        <f>AV52+AV53+AV54+AV55+AV56+AV57+AV58+AV59</f>
        <v>0</v>
      </c>
      <c r="AW51" s="42">
        <f t="shared" si="13"/>
        <v>0</v>
      </c>
      <c r="AX51" s="42">
        <f>AX52+AX53+AX54+AX55+AX56+AX57+AX58+AX59</f>
        <v>0</v>
      </c>
      <c r="AY51" s="42">
        <f>AY52+AY53+AY54+AY55+AY56+AY57+AY58+AY59</f>
        <v>0</v>
      </c>
      <c r="AZ51" s="42">
        <f>AZ52+AZ53+AZ54+AZ55+AZ56+AZ57+AZ58+AZ59</f>
        <v>0</v>
      </c>
      <c r="BA51" s="42">
        <f>BA52+BA53+BA54+BA55+BA56+BA57+BA58+BA59</f>
        <v>0</v>
      </c>
      <c r="BB51" s="42">
        <f t="shared" si="13"/>
        <v>0</v>
      </c>
      <c r="BC51" s="24"/>
      <c r="BD51" s="42">
        <f t="shared" si="13"/>
        <v>0</v>
      </c>
      <c r="BE51" s="42">
        <f t="shared" si="13"/>
        <v>0</v>
      </c>
      <c r="BF51" s="42">
        <f t="shared" si="13"/>
        <v>0</v>
      </c>
      <c r="BG51" s="42">
        <f t="shared" si="13"/>
        <v>0</v>
      </c>
      <c r="BH51" s="42">
        <f t="shared" si="13"/>
        <v>0</v>
      </c>
      <c r="BI51" s="42">
        <f t="shared" si="13"/>
        <v>0</v>
      </c>
      <c r="BJ51" s="42">
        <f t="shared" si="13"/>
        <v>0</v>
      </c>
      <c r="BK51" s="42">
        <f t="shared" si="13"/>
        <v>0</v>
      </c>
      <c r="BL51" s="42">
        <f>BL52+BL53+BL54+BL55+BL56+BL57+BL58+BL59</f>
        <v>0</v>
      </c>
      <c r="BM51" s="42">
        <f t="shared" si="13"/>
        <v>0</v>
      </c>
      <c r="BN51" s="43">
        <f t="shared" si="13"/>
        <v>0</v>
      </c>
      <c r="BO51" s="43">
        <f>BO52+BO53+BO54+BO55+BO56+BO57+BO58+BO59</f>
        <v>0</v>
      </c>
      <c r="BP51" s="43">
        <f>BP52+BP53+BP54+BP55+BP56+BP57+BP58+BP59</f>
        <v>0</v>
      </c>
      <c r="BQ51" s="24"/>
      <c r="BR51" s="43">
        <f>BR52+BR53+BR54+BR55+BR56+BR57+BR58+BR59</f>
        <v>-509164.9</v>
      </c>
      <c r="BS51" s="42">
        <f>BS52+BS53+BS54+BS55+BS56+BS57+BS58+BS59</f>
        <v>0</v>
      </c>
      <c r="BT51" s="24"/>
      <c r="BU51" s="34"/>
      <c r="BV51" s="34"/>
      <c r="BW51" s="34"/>
      <c r="BX51" s="35"/>
      <c r="BY51" s="35"/>
      <c r="BZ51" s="35"/>
      <c r="CA51" s="35"/>
      <c r="CB51" s="35"/>
      <c r="CC51" s="35"/>
      <c r="CD51" s="74"/>
    </row>
    <row r="52" spans="1:82" ht="12.75">
      <c r="A52" s="44">
        <v>603031</v>
      </c>
      <c r="B52" s="45" t="s">
        <v>121</v>
      </c>
      <c r="C52" s="22">
        <f>SUM(D52:BS52)</f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24"/>
      <c r="AG52" s="24"/>
      <c r="AH52" s="24"/>
      <c r="AI52" s="46"/>
      <c r="AJ52" s="46"/>
      <c r="AK52" s="46"/>
      <c r="AL52" s="24"/>
      <c r="AM52" s="46"/>
      <c r="AN52" s="24"/>
      <c r="AO52" s="24"/>
      <c r="AP52" s="24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24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24"/>
      <c r="BR52" s="46"/>
      <c r="BS52" s="46"/>
      <c r="BT52" s="24"/>
      <c r="BU52" s="34"/>
      <c r="BV52" s="34"/>
      <c r="BW52" s="34"/>
      <c r="BX52" s="35"/>
      <c r="BY52" s="35"/>
      <c r="BZ52" s="35"/>
      <c r="CA52" s="35"/>
      <c r="CB52" s="35"/>
      <c r="CC52" s="35"/>
      <c r="CD52" s="74"/>
    </row>
    <row r="53" spans="1:82" ht="12.75">
      <c r="A53" s="44">
        <v>603032</v>
      </c>
      <c r="B53" s="45" t="s">
        <v>110</v>
      </c>
      <c r="C53" s="22">
        <f aca="true" t="shared" si="14" ref="C53:C59">SUM(D53:BS53)</f>
        <v>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24"/>
      <c r="AG53" s="24"/>
      <c r="AH53" s="24"/>
      <c r="AI53" s="46"/>
      <c r="AJ53" s="46"/>
      <c r="AK53" s="46"/>
      <c r="AL53" s="24"/>
      <c r="AM53" s="46"/>
      <c r="AN53" s="24"/>
      <c r="AO53" s="24"/>
      <c r="AP53" s="24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24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24"/>
      <c r="BR53" s="46"/>
      <c r="BS53" s="47"/>
      <c r="BT53" s="24"/>
      <c r="BU53" s="34"/>
      <c r="BV53" s="34"/>
      <c r="BW53" s="34"/>
      <c r="BX53" s="35"/>
      <c r="BY53" s="35"/>
      <c r="BZ53" s="35"/>
      <c r="CA53" s="35"/>
      <c r="CB53" s="35"/>
      <c r="CC53" s="35"/>
      <c r="CD53" s="74"/>
    </row>
    <row r="54" spans="1:82" ht="12.75">
      <c r="A54" s="44">
        <v>603033</v>
      </c>
      <c r="B54" s="45" t="s">
        <v>111</v>
      </c>
      <c r="C54" s="22">
        <f t="shared" si="14"/>
        <v>-631141.31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24"/>
      <c r="AG54" s="24"/>
      <c r="AH54" s="24"/>
      <c r="AI54" s="46"/>
      <c r="AJ54" s="46"/>
      <c r="AK54" s="46"/>
      <c r="AL54" s="24"/>
      <c r="AM54" s="46"/>
      <c r="AN54" s="24"/>
      <c r="AO54" s="24"/>
      <c r="AP54" s="24"/>
      <c r="AQ54" s="46"/>
      <c r="AR54" s="46"/>
      <c r="AS54" s="46">
        <v>-121943.75</v>
      </c>
      <c r="AT54" s="46"/>
      <c r="AU54" s="46"/>
      <c r="AV54" s="46"/>
      <c r="AW54" s="46"/>
      <c r="AX54" s="46"/>
      <c r="AY54" s="46"/>
      <c r="AZ54" s="46"/>
      <c r="BA54" s="46"/>
      <c r="BB54" s="46"/>
      <c r="BC54" s="24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24"/>
      <c r="BR54" s="46">
        <v>-509197.56</v>
      </c>
      <c r="BS54" s="47"/>
      <c r="BT54" s="24"/>
      <c r="BU54" s="34"/>
      <c r="BV54" s="34"/>
      <c r="BW54" s="34"/>
      <c r="BX54" s="35"/>
      <c r="BY54" s="35"/>
      <c r="BZ54" s="35"/>
      <c r="CA54" s="35"/>
      <c r="CB54" s="35"/>
      <c r="CC54" s="35"/>
      <c r="CD54" s="74"/>
    </row>
    <row r="55" spans="1:82" ht="12.75">
      <c r="A55" s="44">
        <v>603034</v>
      </c>
      <c r="B55" s="45" t="s">
        <v>112</v>
      </c>
      <c r="C55" s="22">
        <f t="shared" si="14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24"/>
      <c r="AG55" s="24"/>
      <c r="AH55" s="24"/>
      <c r="AI55" s="46"/>
      <c r="AJ55" s="46"/>
      <c r="AK55" s="46"/>
      <c r="AL55" s="24"/>
      <c r="AM55" s="46"/>
      <c r="AN55" s="24"/>
      <c r="AO55" s="24"/>
      <c r="AP55" s="24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24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24"/>
      <c r="BR55" s="46"/>
      <c r="BS55" s="47"/>
      <c r="BT55" s="24"/>
      <c r="BU55" s="34"/>
      <c r="BV55" s="34"/>
      <c r="BW55" s="34"/>
      <c r="BX55" s="35"/>
      <c r="BY55" s="35"/>
      <c r="BZ55" s="35"/>
      <c r="CA55" s="35"/>
      <c r="CB55" s="35"/>
      <c r="CC55" s="35"/>
      <c r="CD55" s="74"/>
    </row>
    <row r="56" spans="1:82" ht="12.75">
      <c r="A56" s="44">
        <v>603035</v>
      </c>
      <c r="B56" s="45" t="s">
        <v>119</v>
      </c>
      <c r="C56" s="22">
        <f t="shared" si="14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4"/>
      <c r="AG56" s="24"/>
      <c r="AH56" s="24"/>
      <c r="AI56" s="46"/>
      <c r="AJ56" s="46"/>
      <c r="AK56" s="46"/>
      <c r="AL56" s="24"/>
      <c r="AM56" s="46"/>
      <c r="AN56" s="24"/>
      <c r="AO56" s="24"/>
      <c r="AP56" s="24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24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24"/>
      <c r="BR56" s="46"/>
      <c r="BS56" s="47"/>
      <c r="BT56" s="24"/>
      <c r="BU56" s="34"/>
      <c r="BV56" s="34"/>
      <c r="BW56" s="34"/>
      <c r="BX56" s="35"/>
      <c r="BY56" s="35"/>
      <c r="BZ56" s="35"/>
      <c r="CA56" s="35"/>
      <c r="CB56" s="35"/>
      <c r="CC56" s="35"/>
      <c r="CD56" s="74"/>
    </row>
    <row r="57" spans="1:82" ht="12.75">
      <c r="A57" s="44">
        <v>603036</v>
      </c>
      <c r="B57" s="45" t="s">
        <v>114</v>
      </c>
      <c r="C57" s="22">
        <f t="shared" si="14"/>
        <v>0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24"/>
      <c r="AG57" s="24"/>
      <c r="AH57" s="24"/>
      <c r="AI57" s="46"/>
      <c r="AJ57" s="46"/>
      <c r="AK57" s="46"/>
      <c r="AL57" s="24"/>
      <c r="AM57" s="46"/>
      <c r="AN57" s="24"/>
      <c r="AO57" s="24"/>
      <c r="AP57" s="2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24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24"/>
      <c r="BR57" s="46"/>
      <c r="BS57" s="47"/>
      <c r="BT57" s="24"/>
      <c r="BU57" s="34"/>
      <c r="BV57" s="34"/>
      <c r="BW57" s="34"/>
      <c r="BX57" s="35"/>
      <c r="BY57" s="35"/>
      <c r="BZ57" s="35"/>
      <c r="CA57" s="35"/>
      <c r="CB57" s="35"/>
      <c r="CC57" s="35"/>
      <c r="CD57" s="74"/>
    </row>
    <row r="58" spans="1:82" ht="12.75">
      <c r="A58" s="44">
        <v>603037</v>
      </c>
      <c r="B58" s="45" t="s">
        <v>115</v>
      </c>
      <c r="C58" s="22">
        <f t="shared" si="14"/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24"/>
      <c r="AG58" s="24"/>
      <c r="AH58" s="24"/>
      <c r="AI58" s="46"/>
      <c r="AJ58" s="46"/>
      <c r="AK58" s="46"/>
      <c r="AL58" s="24"/>
      <c r="AM58" s="46"/>
      <c r="AN58" s="24"/>
      <c r="AO58" s="24"/>
      <c r="AP58" s="24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24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24"/>
      <c r="BR58" s="46"/>
      <c r="BS58" s="47"/>
      <c r="BT58" s="24"/>
      <c r="BU58" s="34"/>
      <c r="BV58" s="34"/>
      <c r="BW58" s="34"/>
      <c r="BX58" s="35"/>
      <c r="BY58" s="35"/>
      <c r="BZ58" s="35"/>
      <c r="CA58" s="35"/>
      <c r="CB58" s="35"/>
      <c r="CC58" s="35"/>
      <c r="CD58" s="74"/>
    </row>
    <row r="59" spans="1:82" ht="12.75">
      <c r="A59" s="44">
        <v>603039</v>
      </c>
      <c r="B59" s="45" t="s">
        <v>117</v>
      </c>
      <c r="C59" s="22">
        <f t="shared" si="14"/>
        <v>40.489999999999995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24"/>
      <c r="AG59" s="24"/>
      <c r="AH59" s="24"/>
      <c r="AI59" s="46"/>
      <c r="AJ59" s="46"/>
      <c r="AK59" s="46"/>
      <c r="AL59" s="24"/>
      <c r="AM59" s="46"/>
      <c r="AN59" s="24"/>
      <c r="AO59" s="24"/>
      <c r="AP59" s="24"/>
      <c r="AQ59" s="46"/>
      <c r="AR59" s="46"/>
      <c r="AS59" s="46">
        <f>+'[1]HAYAT_TUM_MIZAN_300909'!$O$3278</f>
        <v>7.83</v>
      </c>
      <c r="AT59" s="46"/>
      <c r="AU59" s="46"/>
      <c r="AV59" s="46"/>
      <c r="AW59" s="46"/>
      <c r="AX59" s="46"/>
      <c r="AY59" s="46"/>
      <c r="AZ59" s="46"/>
      <c r="BA59" s="46"/>
      <c r="BB59" s="46"/>
      <c r="BC59" s="24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24"/>
      <c r="BR59" s="46">
        <f>+'[1]HAYAT_TUM_MIZAN_300909'!$O$3730</f>
        <v>32.66</v>
      </c>
      <c r="BS59" s="47"/>
      <c r="BT59" s="24"/>
      <c r="BU59" s="34"/>
      <c r="BV59" s="34"/>
      <c r="BW59" s="34"/>
      <c r="BX59" s="35"/>
      <c r="BY59" s="35"/>
      <c r="BZ59" s="35"/>
      <c r="CA59" s="35"/>
      <c r="CB59" s="35"/>
      <c r="CC59" s="35"/>
      <c r="CD59" s="74"/>
    </row>
    <row r="60" spans="1:82" ht="12.75">
      <c r="A60" s="36">
        <v>60304</v>
      </c>
      <c r="B60" s="37" t="s">
        <v>122</v>
      </c>
      <c r="C60" s="38">
        <f>SUM(D60:BS60)</f>
        <v>114371.56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24"/>
      <c r="AG60" s="24"/>
      <c r="AH60" s="24"/>
      <c r="AI60" s="39"/>
      <c r="AJ60" s="39"/>
      <c r="AK60" s="39"/>
      <c r="AL60" s="24"/>
      <c r="AM60" s="39"/>
      <c r="AN60" s="24"/>
      <c r="AO60" s="24"/>
      <c r="AP60" s="24"/>
      <c r="AQ60" s="39"/>
      <c r="AR60" s="39"/>
      <c r="AS60" s="39">
        <f>+'[1]HAYAT_TUM_MIZAN_300909'!$O$3286</f>
        <v>22097.87</v>
      </c>
      <c r="AT60" s="39"/>
      <c r="AU60" s="39"/>
      <c r="AV60" s="39"/>
      <c r="AW60" s="39"/>
      <c r="AX60" s="39"/>
      <c r="AY60" s="39"/>
      <c r="AZ60" s="39"/>
      <c r="BA60" s="39"/>
      <c r="BB60" s="39"/>
      <c r="BC60" s="24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24"/>
      <c r="BR60" s="39">
        <f>+'[1]HAYAT_TUM_MIZAN_300909'!$O$3738</f>
        <v>92273.69</v>
      </c>
      <c r="BS60" s="40"/>
      <c r="BT60" s="24"/>
      <c r="BU60" s="34"/>
      <c r="BV60" s="34"/>
      <c r="BW60" s="34"/>
      <c r="BX60" s="35"/>
      <c r="BY60" s="35"/>
      <c r="BZ60" s="35"/>
      <c r="CA60" s="35"/>
      <c r="CB60" s="35"/>
      <c r="CC60" s="35"/>
      <c r="CD60" s="74"/>
    </row>
    <row r="61" spans="1:82" ht="12.75">
      <c r="A61" s="36">
        <v>60305</v>
      </c>
      <c r="B61" s="37" t="s">
        <v>123</v>
      </c>
      <c r="C61" s="38">
        <f>C62+C63</f>
        <v>0</v>
      </c>
      <c r="D61" s="41">
        <f aca="true" t="shared" si="15" ref="D61:BN61">D62+D63</f>
        <v>0</v>
      </c>
      <c r="E61" s="42">
        <f t="shared" si="15"/>
        <v>0</v>
      </c>
      <c r="F61" s="42">
        <f t="shared" si="15"/>
        <v>0</v>
      </c>
      <c r="G61" s="42">
        <f t="shared" si="15"/>
        <v>0</v>
      </c>
      <c r="H61" s="42">
        <f t="shared" si="15"/>
        <v>0</v>
      </c>
      <c r="I61" s="42">
        <f t="shared" si="15"/>
        <v>0</v>
      </c>
      <c r="J61" s="42">
        <f>J62+J63</f>
        <v>0</v>
      </c>
      <c r="K61" s="42">
        <f t="shared" si="15"/>
        <v>0</v>
      </c>
      <c r="L61" s="42">
        <f t="shared" si="15"/>
        <v>0</v>
      </c>
      <c r="M61" s="42">
        <f t="shared" si="15"/>
        <v>0</v>
      </c>
      <c r="N61" s="42">
        <f t="shared" si="15"/>
        <v>0</v>
      </c>
      <c r="O61" s="42">
        <f t="shared" si="15"/>
        <v>0</v>
      </c>
      <c r="P61" s="42">
        <f t="shared" si="15"/>
        <v>0</v>
      </c>
      <c r="Q61" s="42">
        <f t="shared" si="15"/>
        <v>0</v>
      </c>
      <c r="R61" s="42">
        <f t="shared" si="15"/>
        <v>0</v>
      </c>
      <c r="S61" s="42">
        <f t="shared" si="15"/>
        <v>0</v>
      </c>
      <c r="T61" s="42">
        <f t="shared" si="15"/>
        <v>0</v>
      </c>
      <c r="U61" s="42">
        <f t="shared" si="15"/>
        <v>0</v>
      </c>
      <c r="V61" s="42">
        <f t="shared" si="15"/>
        <v>0</v>
      </c>
      <c r="W61" s="42">
        <f t="shared" si="15"/>
        <v>0</v>
      </c>
      <c r="X61" s="42">
        <f t="shared" si="15"/>
        <v>0</v>
      </c>
      <c r="Y61" s="42">
        <f t="shared" si="15"/>
        <v>0</v>
      </c>
      <c r="Z61" s="42">
        <f t="shared" si="15"/>
        <v>0</v>
      </c>
      <c r="AA61" s="42">
        <f t="shared" si="15"/>
        <v>0</v>
      </c>
      <c r="AB61" s="42">
        <f>AB62+AB63</f>
        <v>0</v>
      </c>
      <c r="AC61" s="42">
        <f>AC62+AC63</f>
        <v>0</v>
      </c>
      <c r="AD61" s="42">
        <f>AD62+AD63</f>
        <v>0</v>
      </c>
      <c r="AE61" s="42">
        <f>AE62+AE63</f>
        <v>0</v>
      </c>
      <c r="AF61" s="24"/>
      <c r="AG61" s="24"/>
      <c r="AH61" s="24"/>
      <c r="AI61" s="42">
        <f>AI62+AI63</f>
        <v>0</v>
      </c>
      <c r="AJ61" s="42">
        <f>AJ62+AJ63</f>
        <v>0</v>
      </c>
      <c r="AK61" s="42">
        <f>AK62+AK63</f>
        <v>0</v>
      </c>
      <c r="AL61" s="24"/>
      <c r="AM61" s="42">
        <f>AM62+AM63</f>
        <v>0</v>
      </c>
      <c r="AN61" s="24"/>
      <c r="AO61" s="24"/>
      <c r="AP61" s="24"/>
      <c r="AQ61" s="42">
        <f>AQ62+AQ63</f>
        <v>0</v>
      </c>
      <c r="AR61" s="42">
        <f>AR62+AR63</f>
        <v>0</v>
      </c>
      <c r="AS61" s="42">
        <f t="shared" si="15"/>
        <v>0</v>
      </c>
      <c r="AT61" s="42">
        <f>AT62+AT63</f>
        <v>0</v>
      </c>
      <c r="AU61" s="42">
        <f>AU62+AU63</f>
        <v>0</v>
      </c>
      <c r="AV61" s="42">
        <f>AV62+AV63</f>
        <v>0</v>
      </c>
      <c r="AW61" s="42">
        <f t="shared" si="15"/>
        <v>0</v>
      </c>
      <c r="AX61" s="42">
        <f>AX62+AX63</f>
        <v>0</v>
      </c>
      <c r="AY61" s="42">
        <f>AY62+AY63</f>
        <v>0</v>
      </c>
      <c r="AZ61" s="42">
        <f>AZ62+AZ63</f>
        <v>0</v>
      </c>
      <c r="BA61" s="42">
        <f>BA62+BA63</f>
        <v>0</v>
      </c>
      <c r="BB61" s="42">
        <f t="shared" si="15"/>
        <v>0</v>
      </c>
      <c r="BC61" s="24"/>
      <c r="BD61" s="42">
        <f t="shared" si="15"/>
        <v>0</v>
      </c>
      <c r="BE61" s="42">
        <f t="shared" si="15"/>
        <v>0</v>
      </c>
      <c r="BF61" s="42">
        <f t="shared" si="15"/>
        <v>0</v>
      </c>
      <c r="BG61" s="42">
        <f t="shared" si="15"/>
        <v>0</v>
      </c>
      <c r="BH61" s="42">
        <f t="shared" si="15"/>
        <v>0</v>
      </c>
      <c r="BI61" s="42">
        <f t="shared" si="15"/>
        <v>0</v>
      </c>
      <c r="BJ61" s="42">
        <f t="shared" si="15"/>
        <v>0</v>
      </c>
      <c r="BK61" s="42">
        <f t="shared" si="15"/>
        <v>0</v>
      </c>
      <c r="BL61" s="42">
        <f>BL62+BL63</f>
        <v>0</v>
      </c>
      <c r="BM61" s="42">
        <f t="shared" si="15"/>
        <v>0</v>
      </c>
      <c r="BN61" s="43">
        <f t="shared" si="15"/>
        <v>0</v>
      </c>
      <c r="BO61" s="43">
        <f>BO62+BO63</f>
        <v>0</v>
      </c>
      <c r="BP61" s="43">
        <f>BP62+BP63</f>
        <v>0</v>
      </c>
      <c r="BQ61" s="24"/>
      <c r="BR61" s="43">
        <f>BR62+BR63</f>
        <v>0</v>
      </c>
      <c r="BS61" s="42">
        <f>BS62+BS63</f>
        <v>0</v>
      </c>
      <c r="BT61" s="24"/>
      <c r="BU61" s="34"/>
      <c r="BV61" s="34"/>
      <c r="BW61" s="34"/>
      <c r="BX61" s="35"/>
      <c r="BY61" s="35"/>
      <c r="BZ61" s="35"/>
      <c r="CA61" s="35"/>
      <c r="CB61" s="35"/>
      <c r="CC61" s="35"/>
      <c r="CD61" s="74"/>
    </row>
    <row r="62" spans="1:82" ht="12.75">
      <c r="A62" s="44">
        <v>603051</v>
      </c>
      <c r="B62" s="45" t="s">
        <v>124</v>
      </c>
      <c r="C62" s="22">
        <f>SUM(D62:BS62)</f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4"/>
      <c r="AG62" s="24"/>
      <c r="AH62" s="24"/>
      <c r="AI62" s="46"/>
      <c r="AJ62" s="46"/>
      <c r="AK62" s="46"/>
      <c r="AL62" s="24"/>
      <c r="AM62" s="46"/>
      <c r="AN62" s="24"/>
      <c r="AO62" s="24"/>
      <c r="AP62" s="24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24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24"/>
      <c r="BR62" s="46"/>
      <c r="BS62" s="47"/>
      <c r="BT62" s="24"/>
      <c r="BU62" s="34"/>
      <c r="BV62" s="34"/>
      <c r="BW62" s="34"/>
      <c r="BX62" s="35"/>
      <c r="BY62" s="35"/>
      <c r="BZ62" s="35"/>
      <c r="CA62" s="35"/>
      <c r="CB62" s="35"/>
      <c r="CC62" s="35"/>
      <c r="CD62" s="74"/>
    </row>
    <row r="63" spans="1:82" ht="12.75">
      <c r="A63" s="44">
        <v>603052</v>
      </c>
      <c r="B63" s="45" t="s">
        <v>125</v>
      </c>
      <c r="C63" s="22">
        <f>SUM(D63:BS63)</f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4"/>
      <c r="AG63" s="24"/>
      <c r="AH63" s="24"/>
      <c r="AI63" s="46"/>
      <c r="AJ63" s="46"/>
      <c r="AK63" s="46"/>
      <c r="AL63" s="24"/>
      <c r="AM63" s="46"/>
      <c r="AN63" s="24"/>
      <c r="AO63" s="24"/>
      <c r="AP63" s="24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24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24"/>
      <c r="BR63" s="46"/>
      <c r="BS63" s="47"/>
      <c r="BT63" s="24"/>
      <c r="BU63" s="34"/>
      <c r="BV63" s="34"/>
      <c r="BW63" s="34"/>
      <c r="BX63" s="35"/>
      <c r="BY63" s="35"/>
      <c r="BZ63" s="35"/>
      <c r="CA63" s="35"/>
      <c r="CB63" s="35"/>
      <c r="CC63" s="35"/>
      <c r="CD63" s="74"/>
    </row>
    <row r="64" spans="1:82" ht="12.75">
      <c r="A64" s="36">
        <v>60306</v>
      </c>
      <c r="B64" s="37" t="s">
        <v>126</v>
      </c>
      <c r="C64" s="38">
        <f>C65+C66</f>
        <v>0</v>
      </c>
      <c r="D64" s="41">
        <f aca="true" t="shared" si="16" ref="D64:BN64">D65+D66</f>
        <v>0</v>
      </c>
      <c r="E64" s="42">
        <f t="shared" si="16"/>
        <v>0</v>
      </c>
      <c r="F64" s="42">
        <f t="shared" si="16"/>
        <v>0</v>
      </c>
      <c r="G64" s="42">
        <f t="shared" si="16"/>
        <v>0</v>
      </c>
      <c r="H64" s="42">
        <f t="shared" si="16"/>
        <v>0</v>
      </c>
      <c r="I64" s="42">
        <f t="shared" si="16"/>
        <v>0</v>
      </c>
      <c r="J64" s="42">
        <f>J65+J66</f>
        <v>0</v>
      </c>
      <c r="K64" s="42">
        <f t="shared" si="16"/>
        <v>0</v>
      </c>
      <c r="L64" s="42">
        <f t="shared" si="16"/>
        <v>0</v>
      </c>
      <c r="M64" s="42">
        <f t="shared" si="16"/>
        <v>0</v>
      </c>
      <c r="N64" s="42">
        <f t="shared" si="16"/>
        <v>0</v>
      </c>
      <c r="O64" s="42">
        <f t="shared" si="16"/>
        <v>0</v>
      </c>
      <c r="P64" s="42">
        <f t="shared" si="16"/>
        <v>0</v>
      </c>
      <c r="Q64" s="42">
        <f t="shared" si="16"/>
        <v>0</v>
      </c>
      <c r="R64" s="42">
        <f t="shared" si="16"/>
        <v>0</v>
      </c>
      <c r="S64" s="42">
        <f t="shared" si="16"/>
        <v>0</v>
      </c>
      <c r="T64" s="42">
        <f t="shared" si="16"/>
        <v>0</v>
      </c>
      <c r="U64" s="42">
        <f t="shared" si="16"/>
        <v>0</v>
      </c>
      <c r="V64" s="42">
        <f t="shared" si="16"/>
        <v>0</v>
      </c>
      <c r="W64" s="42">
        <f t="shared" si="16"/>
        <v>0</v>
      </c>
      <c r="X64" s="42">
        <f t="shared" si="16"/>
        <v>0</v>
      </c>
      <c r="Y64" s="42">
        <f t="shared" si="16"/>
        <v>0</v>
      </c>
      <c r="Z64" s="42">
        <f t="shared" si="16"/>
        <v>0</v>
      </c>
      <c r="AA64" s="42">
        <f t="shared" si="16"/>
        <v>0</v>
      </c>
      <c r="AB64" s="42">
        <f>AB65+AB66</f>
        <v>0</v>
      </c>
      <c r="AC64" s="42">
        <f>AC65+AC66</f>
        <v>0</v>
      </c>
      <c r="AD64" s="42">
        <f>AD65+AD66</f>
        <v>0</v>
      </c>
      <c r="AE64" s="42">
        <f>AE65+AE66</f>
        <v>0</v>
      </c>
      <c r="AF64" s="24"/>
      <c r="AG64" s="24"/>
      <c r="AH64" s="24"/>
      <c r="AI64" s="42">
        <f>AI65+AI66</f>
        <v>0</v>
      </c>
      <c r="AJ64" s="42">
        <f>AJ65+AJ66</f>
        <v>0</v>
      </c>
      <c r="AK64" s="42">
        <f>AK65+AK66</f>
        <v>0</v>
      </c>
      <c r="AL64" s="24"/>
      <c r="AM64" s="42">
        <f>AM65+AM66</f>
        <v>0</v>
      </c>
      <c r="AN64" s="24"/>
      <c r="AO64" s="24"/>
      <c r="AP64" s="24"/>
      <c r="AQ64" s="42">
        <f>AQ65+AQ66</f>
        <v>0</v>
      </c>
      <c r="AR64" s="42">
        <f>AR65+AR66</f>
        <v>0</v>
      </c>
      <c r="AS64" s="42">
        <f t="shared" si="16"/>
        <v>0</v>
      </c>
      <c r="AT64" s="42">
        <f>AT65+AT66</f>
        <v>0</v>
      </c>
      <c r="AU64" s="42">
        <f>AU65+AU66</f>
        <v>0</v>
      </c>
      <c r="AV64" s="42">
        <f>AV65+AV66</f>
        <v>0</v>
      </c>
      <c r="AW64" s="42">
        <f t="shared" si="16"/>
        <v>0</v>
      </c>
      <c r="AX64" s="42">
        <f>AX65+AX66</f>
        <v>0</v>
      </c>
      <c r="AY64" s="42">
        <f>AY65+AY66</f>
        <v>0</v>
      </c>
      <c r="AZ64" s="42">
        <f>AZ65+AZ66</f>
        <v>0</v>
      </c>
      <c r="BA64" s="42">
        <f>BA65+BA66</f>
        <v>0</v>
      </c>
      <c r="BB64" s="42">
        <f t="shared" si="16"/>
        <v>0</v>
      </c>
      <c r="BC64" s="24"/>
      <c r="BD64" s="42">
        <f t="shared" si="16"/>
        <v>0</v>
      </c>
      <c r="BE64" s="42">
        <f t="shared" si="16"/>
        <v>0</v>
      </c>
      <c r="BF64" s="42">
        <f t="shared" si="16"/>
        <v>0</v>
      </c>
      <c r="BG64" s="42">
        <f t="shared" si="16"/>
        <v>0</v>
      </c>
      <c r="BH64" s="42">
        <f t="shared" si="16"/>
        <v>0</v>
      </c>
      <c r="BI64" s="42">
        <f t="shared" si="16"/>
        <v>0</v>
      </c>
      <c r="BJ64" s="42">
        <f t="shared" si="16"/>
        <v>0</v>
      </c>
      <c r="BK64" s="42">
        <f t="shared" si="16"/>
        <v>0</v>
      </c>
      <c r="BL64" s="42">
        <f>BL65+BL66</f>
        <v>0</v>
      </c>
      <c r="BM64" s="42">
        <f t="shared" si="16"/>
        <v>0</v>
      </c>
      <c r="BN64" s="43">
        <f t="shared" si="16"/>
        <v>0</v>
      </c>
      <c r="BO64" s="43">
        <f>BO65+BO66</f>
        <v>0</v>
      </c>
      <c r="BP64" s="43">
        <f>BP65+BP66</f>
        <v>0</v>
      </c>
      <c r="BQ64" s="24"/>
      <c r="BR64" s="43">
        <f>BR65+BR66</f>
        <v>0</v>
      </c>
      <c r="BS64" s="42">
        <f>BS65+BS66</f>
        <v>0</v>
      </c>
      <c r="BT64" s="24"/>
      <c r="BU64" s="34"/>
      <c r="BV64" s="34"/>
      <c r="BW64" s="34"/>
      <c r="BX64" s="35"/>
      <c r="BY64" s="35"/>
      <c r="BZ64" s="35"/>
      <c r="CA64" s="35"/>
      <c r="CB64" s="35"/>
      <c r="CC64" s="35"/>
      <c r="CD64" s="74"/>
    </row>
    <row r="65" spans="1:82" ht="12.75">
      <c r="A65" s="44">
        <v>603061</v>
      </c>
      <c r="B65" s="45" t="s">
        <v>124</v>
      </c>
      <c r="C65" s="22">
        <f>SUM(D65:BS65)</f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4"/>
      <c r="AG65" s="24"/>
      <c r="AH65" s="24"/>
      <c r="AI65" s="46"/>
      <c r="AJ65" s="46"/>
      <c r="AK65" s="46"/>
      <c r="AL65" s="24"/>
      <c r="AM65" s="46"/>
      <c r="AN65" s="24"/>
      <c r="AO65" s="24"/>
      <c r="AP65" s="24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24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24"/>
      <c r="BR65" s="46"/>
      <c r="BS65" s="47"/>
      <c r="BT65" s="24"/>
      <c r="BU65" s="34"/>
      <c r="BV65" s="34"/>
      <c r="BW65" s="34"/>
      <c r="BX65" s="35"/>
      <c r="BY65" s="35"/>
      <c r="BZ65" s="35"/>
      <c r="CA65" s="35"/>
      <c r="CB65" s="35"/>
      <c r="CC65" s="35"/>
      <c r="CD65" s="74"/>
    </row>
    <row r="66" spans="1:82" ht="12.75">
      <c r="A66" s="44">
        <v>603062</v>
      </c>
      <c r="B66" s="45" t="s">
        <v>125</v>
      </c>
      <c r="C66" s="22">
        <f>SUM(D66:BS66)</f>
        <v>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24"/>
      <c r="AG66" s="24"/>
      <c r="AH66" s="24"/>
      <c r="AI66" s="46"/>
      <c r="AJ66" s="46"/>
      <c r="AK66" s="46"/>
      <c r="AL66" s="24"/>
      <c r="AM66" s="46"/>
      <c r="AN66" s="24"/>
      <c r="AO66" s="24"/>
      <c r="AP66" s="24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24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24"/>
      <c r="BR66" s="46"/>
      <c r="BS66" s="47"/>
      <c r="BT66" s="24"/>
      <c r="BU66" s="34"/>
      <c r="BV66" s="34"/>
      <c r="BW66" s="34"/>
      <c r="BX66" s="35"/>
      <c r="BY66" s="35"/>
      <c r="BZ66" s="35"/>
      <c r="CA66" s="35"/>
      <c r="CB66" s="35"/>
      <c r="CC66" s="35"/>
      <c r="CD66" s="74"/>
    </row>
    <row r="67" spans="1:82" ht="12.75">
      <c r="A67" s="36">
        <v>60307</v>
      </c>
      <c r="B67" s="37" t="s">
        <v>127</v>
      </c>
      <c r="C67" s="38">
        <f>C68+C69+C70</f>
        <v>0</v>
      </c>
      <c r="D67" s="41">
        <f aca="true" t="shared" si="17" ref="D67:BN67">D68+D69+D70</f>
        <v>0</v>
      </c>
      <c r="E67" s="42">
        <f t="shared" si="17"/>
        <v>0</v>
      </c>
      <c r="F67" s="42">
        <f t="shared" si="17"/>
        <v>0</v>
      </c>
      <c r="G67" s="42">
        <f t="shared" si="17"/>
        <v>0</v>
      </c>
      <c r="H67" s="42">
        <f t="shared" si="17"/>
        <v>0</v>
      </c>
      <c r="I67" s="42">
        <f t="shared" si="17"/>
        <v>0</v>
      </c>
      <c r="J67" s="42">
        <f>J68+J69+J70</f>
        <v>0</v>
      </c>
      <c r="K67" s="42">
        <f t="shared" si="17"/>
        <v>0</v>
      </c>
      <c r="L67" s="42">
        <f t="shared" si="17"/>
        <v>0</v>
      </c>
      <c r="M67" s="42">
        <f t="shared" si="17"/>
        <v>0</v>
      </c>
      <c r="N67" s="42">
        <f t="shared" si="17"/>
        <v>0</v>
      </c>
      <c r="O67" s="42">
        <f t="shared" si="17"/>
        <v>0</v>
      </c>
      <c r="P67" s="42">
        <f t="shared" si="17"/>
        <v>0</v>
      </c>
      <c r="Q67" s="42">
        <f t="shared" si="17"/>
        <v>0</v>
      </c>
      <c r="R67" s="42">
        <f t="shared" si="17"/>
        <v>0</v>
      </c>
      <c r="S67" s="42">
        <f t="shared" si="17"/>
        <v>0</v>
      </c>
      <c r="T67" s="42">
        <f t="shared" si="17"/>
        <v>0</v>
      </c>
      <c r="U67" s="42">
        <f t="shared" si="17"/>
        <v>0</v>
      </c>
      <c r="V67" s="42">
        <f t="shared" si="17"/>
        <v>0</v>
      </c>
      <c r="W67" s="42">
        <f t="shared" si="17"/>
        <v>0</v>
      </c>
      <c r="X67" s="42">
        <f t="shared" si="17"/>
        <v>0</v>
      </c>
      <c r="Y67" s="42">
        <f t="shared" si="17"/>
        <v>0</v>
      </c>
      <c r="Z67" s="42">
        <f t="shared" si="17"/>
        <v>0</v>
      </c>
      <c r="AA67" s="42">
        <f t="shared" si="17"/>
        <v>0</v>
      </c>
      <c r="AB67" s="42">
        <f>AB68+AB69+AB70</f>
        <v>0</v>
      </c>
      <c r="AC67" s="42">
        <f>AC68+AC69+AC70</f>
        <v>0</v>
      </c>
      <c r="AD67" s="42">
        <f>AD68+AD69+AD70</f>
        <v>0</v>
      </c>
      <c r="AE67" s="42">
        <f>AE68+AE69+AE70</f>
        <v>0</v>
      </c>
      <c r="AF67" s="24"/>
      <c r="AG67" s="24"/>
      <c r="AH67" s="24"/>
      <c r="AI67" s="42">
        <f>AI68+AI69+AI70</f>
        <v>0</v>
      </c>
      <c r="AJ67" s="42">
        <f>AJ68+AJ69+AJ70</f>
        <v>0</v>
      </c>
      <c r="AK67" s="42">
        <f>AK68+AK69+AK70</f>
        <v>0</v>
      </c>
      <c r="AL67" s="24"/>
      <c r="AM67" s="42">
        <f>AM68+AM69+AM70</f>
        <v>0</v>
      </c>
      <c r="AN67" s="24"/>
      <c r="AO67" s="24"/>
      <c r="AP67" s="24"/>
      <c r="AQ67" s="42">
        <f>AQ68+AQ69+AQ70</f>
        <v>0</v>
      </c>
      <c r="AR67" s="42">
        <f>AR68+AR69+AR70</f>
        <v>0</v>
      </c>
      <c r="AS67" s="42">
        <f t="shared" si="17"/>
        <v>0</v>
      </c>
      <c r="AT67" s="42">
        <f>AT68+AT69+AT70</f>
        <v>0</v>
      </c>
      <c r="AU67" s="42">
        <f>AU68+AU69+AU70</f>
        <v>0</v>
      </c>
      <c r="AV67" s="42">
        <f>AV68+AV69+AV70</f>
        <v>0</v>
      </c>
      <c r="AW67" s="42">
        <f t="shared" si="17"/>
        <v>0</v>
      </c>
      <c r="AX67" s="42">
        <f>AX68+AX69+AX70</f>
        <v>0</v>
      </c>
      <c r="AY67" s="42">
        <f>AY68+AY69+AY70</f>
        <v>0</v>
      </c>
      <c r="AZ67" s="42">
        <f>AZ68+AZ69+AZ70</f>
        <v>0</v>
      </c>
      <c r="BA67" s="42">
        <f>BA68+BA69+BA70</f>
        <v>0</v>
      </c>
      <c r="BB67" s="42">
        <f t="shared" si="17"/>
        <v>0</v>
      </c>
      <c r="BC67" s="24"/>
      <c r="BD67" s="42">
        <f t="shared" si="17"/>
        <v>0</v>
      </c>
      <c r="BE67" s="42">
        <f t="shared" si="17"/>
        <v>0</v>
      </c>
      <c r="BF67" s="42">
        <f t="shared" si="17"/>
        <v>0</v>
      </c>
      <c r="BG67" s="42">
        <f t="shared" si="17"/>
        <v>0</v>
      </c>
      <c r="BH67" s="42">
        <f t="shared" si="17"/>
        <v>0</v>
      </c>
      <c r="BI67" s="42">
        <f t="shared" si="17"/>
        <v>0</v>
      </c>
      <c r="BJ67" s="42">
        <f t="shared" si="17"/>
        <v>0</v>
      </c>
      <c r="BK67" s="42">
        <f t="shared" si="17"/>
        <v>0</v>
      </c>
      <c r="BL67" s="42">
        <f>BL68+BL69+BL70</f>
        <v>0</v>
      </c>
      <c r="BM67" s="42">
        <f t="shared" si="17"/>
        <v>0</v>
      </c>
      <c r="BN67" s="43">
        <f t="shared" si="17"/>
        <v>0</v>
      </c>
      <c r="BO67" s="43">
        <f>BO68+BO69+BO70</f>
        <v>0</v>
      </c>
      <c r="BP67" s="43">
        <f>BP68+BP69+BP70</f>
        <v>0</v>
      </c>
      <c r="BQ67" s="24"/>
      <c r="BR67" s="43">
        <f>BR68+BR69+BR70</f>
        <v>0</v>
      </c>
      <c r="BS67" s="42">
        <f>BS68+BS69+BS70</f>
        <v>0</v>
      </c>
      <c r="BT67" s="24"/>
      <c r="BU67" s="34"/>
      <c r="BV67" s="34"/>
      <c r="BW67" s="34"/>
      <c r="BX67" s="35"/>
      <c r="BY67" s="35"/>
      <c r="BZ67" s="35"/>
      <c r="CA67" s="35"/>
      <c r="CB67" s="35"/>
      <c r="CC67" s="35"/>
      <c r="CD67" s="74"/>
    </row>
    <row r="68" spans="1:82" ht="12.75">
      <c r="A68" s="44">
        <v>603071</v>
      </c>
      <c r="B68" s="45" t="s">
        <v>128</v>
      </c>
      <c r="C68" s="22">
        <f>SUM(D68:BS68)</f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24"/>
      <c r="AG68" s="24"/>
      <c r="AH68" s="24"/>
      <c r="AI68" s="46"/>
      <c r="AJ68" s="46"/>
      <c r="AK68" s="46"/>
      <c r="AL68" s="24"/>
      <c r="AM68" s="46"/>
      <c r="AN68" s="24"/>
      <c r="AO68" s="24"/>
      <c r="AP68" s="24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24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24"/>
      <c r="BR68" s="46"/>
      <c r="BS68" s="47"/>
      <c r="BT68" s="24"/>
      <c r="BU68" s="34"/>
      <c r="BV68" s="34"/>
      <c r="BW68" s="34"/>
      <c r="BX68" s="35"/>
      <c r="BY68" s="35"/>
      <c r="BZ68" s="35"/>
      <c r="CA68" s="35"/>
      <c r="CB68" s="35"/>
      <c r="CC68" s="35"/>
      <c r="CD68" s="74"/>
    </row>
    <row r="69" spans="1:82" ht="12.75">
      <c r="A69" s="44">
        <v>603072</v>
      </c>
      <c r="B69" s="45" t="s">
        <v>129</v>
      </c>
      <c r="C69" s="22">
        <f>SUM(D69:BS69)</f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4"/>
      <c r="AG69" s="24"/>
      <c r="AH69" s="24"/>
      <c r="AI69" s="46"/>
      <c r="AJ69" s="46"/>
      <c r="AK69" s="46"/>
      <c r="AL69" s="24"/>
      <c r="AM69" s="46"/>
      <c r="AN69" s="24"/>
      <c r="AO69" s="24"/>
      <c r="AP69" s="24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24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24"/>
      <c r="BR69" s="46"/>
      <c r="BS69" s="47"/>
      <c r="BT69" s="24"/>
      <c r="BU69" s="34"/>
      <c r="BV69" s="34"/>
      <c r="BW69" s="34"/>
      <c r="BX69" s="35"/>
      <c r="BY69" s="35"/>
      <c r="BZ69" s="35"/>
      <c r="CA69" s="35"/>
      <c r="CB69" s="35"/>
      <c r="CC69" s="35"/>
      <c r="CD69" s="74"/>
    </row>
    <row r="70" spans="1:82" ht="12.75">
      <c r="A70" s="44">
        <v>603073</v>
      </c>
      <c r="B70" s="45" t="s">
        <v>130</v>
      </c>
      <c r="C70" s="22">
        <f>SUM(D70:BS70)</f>
        <v>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4"/>
      <c r="AG70" s="24"/>
      <c r="AH70" s="24"/>
      <c r="AI70" s="46"/>
      <c r="AJ70" s="46"/>
      <c r="AK70" s="46"/>
      <c r="AL70" s="24"/>
      <c r="AM70" s="46"/>
      <c r="AN70" s="24"/>
      <c r="AO70" s="24"/>
      <c r="AP70" s="24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24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24"/>
      <c r="BR70" s="46"/>
      <c r="BS70" s="47"/>
      <c r="BT70" s="24"/>
      <c r="BU70" s="34"/>
      <c r="BV70" s="34"/>
      <c r="BW70" s="34"/>
      <c r="BX70" s="35"/>
      <c r="BY70" s="35"/>
      <c r="BZ70" s="35"/>
      <c r="CA70" s="35"/>
      <c r="CB70" s="35"/>
      <c r="CC70" s="35"/>
      <c r="CD70" s="74"/>
    </row>
    <row r="71" spans="1:82" ht="12.75">
      <c r="A71" s="36">
        <v>60308</v>
      </c>
      <c r="B71" s="37" t="s">
        <v>131</v>
      </c>
      <c r="C71" s="22">
        <f>SUM(D71:BS71)</f>
        <v>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24"/>
      <c r="AG71" s="24"/>
      <c r="AH71" s="24"/>
      <c r="AI71" s="39"/>
      <c r="AJ71" s="39"/>
      <c r="AK71" s="39"/>
      <c r="AL71" s="24"/>
      <c r="AM71" s="39"/>
      <c r="AN71" s="24"/>
      <c r="AO71" s="24"/>
      <c r="AP71" s="24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24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24"/>
      <c r="BR71" s="39"/>
      <c r="BS71" s="40"/>
      <c r="BT71" s="24"/>
      <c r="BU71" s="34"/>
      <c r="BV71" s="34"/>
      <c r="BW71" s="34"/>
      <c r="BX71" s="35"/>
      <c r="BY71" s="35"/>
      <c r="BZ71" s="35"/>
      <c r="CA71" s="35"/>
      <c r="CB71" s="35"/>
      <c r="CC71" s="35"/>
      <c r="CD71" s="74"/>
    </row>
    <row r="72" spans="1:82" ht="12.75">
      <c r="A72" s="36">
        <v>60309</v>
      </c>
      <c r="B72" s="37" t="s">
        <v>132</v>
      </c>
      <c r="C72" s="38">
        <f>C73+C74+C75</f>
        <v>-8464.07</v>
      </c>
      <c r="D72" s="41">
        <f aca="true" t="shared" si="18" ref="D72:BN72">D73+D74+D75</f>
        <v>0</v>
      </c>
      <c r="E72" s="42">
        <f t="shared" si="18"/>
        <v>0</v>
      </c>
      <c r="F72" s="42">
        <f t="shared" si="18"/>
        <v>0</v>
      </c>
      <c r="G72" s="42">
        <f t="shared" si="18"/>
        <v>0</v>
      </c>
      <c r="H72" s="42">
        <f t="shared" si="18"/>
        <v>0</v>
      </c>
      <c r="I72" s="42">
        <f t="shared" si="18"/>
        <v>0</v>
      </c>
      <c r="J72" s="42">
        <f>J73+J74+J75</f>
        <v>0</v>
      </c>
      <c r="K72" s="42">
        <f t="shared" si="18"/>
        <v>0</v>
      </c>
      <c r="L72" s="42">
        <f t="shared" si="18"/>
        <v>0</v>
      </c>
      <c r="M72" s="42">
        <f t="shared" si="18"/>
        <v>0</v>
      </c>
      <c r="N72" s="42">
        <f t="shared" si="18"/>
        <v>0</v>
      </c>
      <c r="O72" s="42">
        <f t="shared" si="18"/>
        <v>0</v>
      </c>
      <c r="P72" s="42">
        <f t="shared" si="18"/>
        <v>0</v>
      </c>
      <c r="Q72" s="42">
        <f t="shared" si="18"/>
        <v>0</v>
      </c>
      <c r="R72" s="42">
        <f t="shared" si="18"/>
        <v>0</v>
      </c>
      <c r="S72" s="42">
        <f t="shared" si="18"/>
        <v>0</v>
      </c>
      <c r="T72" s="42">
        <f t="shared" si="18"/>
        <v>0</v>
      </c>
      <c r="U72" s="42">
        <f t="shared" si="18"/>
        <v>0</v>
      </c>
      <c r="V72" s="42">
        <f t="shared" si="18"/>
        <v>0</v>
      </c>
      <c r="W72" s="42">
        <f t="shared" si="18"/>
        <v>0</v>
      </c>
      <c r="X72" s="42">
        <f t="shared" si="18"/>
        <v>0</v>
      </c>
      <c r="Y72" s="42">
        <f t="shared" si="18"/>
        <v>0</v>
      </c>
      <c r="Z72" s="42">
        <f t="shared" si="18"/>
        <v>0</v>
      </c>
      <c r="AA72" s="42">
        <f t="shared" si="18"/>
        <v>0</v>
      </c>
      <c r="AB72" s="42">
        <f>AB73+AB74+AB75</f>
        <v>0</v>
      </c>
      <c r="AC72" s="42">
        <f>AC73+AC74+AC75</f>
        <v>0</v>
      </c>
      <c r="AD72" s="42">
        <f>AD73+AD74+AD75</f>
        <v>0</v>
      </c>
      <c r="AE72" s="42">
        <f>AE73+AE74+AE75</f>
        <v>0</v>
      </c>
      <c r="AF72" s="24"/>
      <c r="AG72" s="24"/>
      <c r="AH72" s="24"/>
      <c r="AI72" s="42">
        <f>AI73+AI74+AI75</f>
        <v>0</v>
      </c>
      <c r="AJ72" s="42">
        <f>AJ73+AJ74+AJ75</f>
        <v>0</v>
      </c>
      <c r="AK72" s="42">
        <f>AK73+AK74+AK75</f>
        <v>0</v>
      </c>
      <c r="AL72" s="24"/>
      <c r="AM72" s="42">
        <f>AM73+AM74+AM75</f>
        <v>0</v>
      </c>
      <c r="AN72" s="24"/>
      <c r="AO72" s="24"/>
      <c r="AP72" s="24"/>
      <c r="AQ72" s="42">
        <f>AQ73+AQ74+AQ75</f>
        <v>0</v>
      </c>
      <c r="AR72" s="42">
        <f>AR73+AR74+AR75</f>
        <v>0</v>
      </c>
      <c r="AS72" s="42">
        <f t="shared" si="18"/>
        <v>-1635.35</v>
      </c>
      <c r="AT72" s="42">
        <f>AT73+AT74+AT75</f>
        <v>0</v>
      </c>
      <c r="AU72" s="42">
        <f>AU73+AU74+AU75</f>
        <v>0</v>
      </c>
      <c r="AV72" s="42">
        <f>AV73+AV74+AV75</f>
        <v>0</v>
      </c>
      <c r="AW72" s="42">
        <f t="shared" si="18"/>
        <v>0</v>
      </c>
      <c r="AX72" s="42">
        <f>AX73+AX74+AX75</f>
        <v>0</v>
      </c>
      <c r="AY72" s="42">
        <f>AY73+AY74+AY75</f>
        <v>0</v>
      </c>
      <c r="AZ72" s="42">
        <f>AZ73+AZ74+AZ75</f>
        <v>0</v>
      </c>
      <c r="BA72" s="42">
        <f>BA73+BA74+BA75</f>
        <v>0</v>
      </c>
      <c r="BB72" s="42">
        <f t="shared" si="18"/>
        <v>0</v>
      </c>
      <c r="BC72" s="24"/>
      <c r="BD72" s="42">
        <f t="shared" si="18"/>
        <v>0</v>
      </c>
      <c r="BE72" s="42">
        <f t="shared" si="18"/>
        <v>0</v>
      </c>
      <c r="BF72" s="42">
        <f t="shared" si="18"/>
        <v>0</v>
      </c>
      <c r="BG72" s="42">
        <f t="shared" si="18"/>
        <v>0</v>
      </c>
      <c r="BH72" s="42">
        <f t="shared" si="18"/>
        <v>0</v>
      </c>
      <c r="BI72" s="42">
        <f t="shared" si="18"/>
        <v>0</v>
      </c>
      <c r="BJ72" s="42">
        <f t="shared" si="18"/>
        <v>0</v>
      </c>
      <c r="BK72" s="42">
        <f t="shared" si="18"/>
        <v>0</v>
      </c>
      <c r="BL72" s="42">
        <f>BL73+BL74+BL75</f>
        <v>0</v>
      </c>
      <c r="BM72" s="42">
        <f t="shared" si="18"/>
        <v>0</v>
      </c>
      <c r="BN72" s="43">
        <f t="shared" si="18"/>
        <v>0</v>
      </c>
      <c r="BO72" s="43">
        <f>BO73+BO74+BO75</f>
        <v>0</v>
      </c>
      <c r="BP72" s="43">
        <f>BP73+BP74+BP75</f>
        <v>0</v>
      </c>
      <c r="BQ72" s="24"/>
      <c r="BR72" s="43">
        <f>BR73+BR74+BR75</f>
        <v>-6828.72</v>
      </c>
      <c r="BS72" s="42">
        <f>BS73+BS74+BS75</f>
        <v>0</v>
      </c>
      <c r="BT72" s="24"/>
      <c r="BU72" s="34"/>
      <c r="BV72" s="34"/>
      <c r="BW72" s="34"/>
      <c r="BX72" s="35"/>
      <c r="BY72" s="35"/>
      <c r="BZ72" s="35"/>
      <c r="CA72" s="35"/>
      <c r="CB72" s="35"/>
      <c r="CC72" s="35"/>
      <c r="CD72" s="74"/>
    </row>
    <row r="73" spans="1:82" ht="12.75">
      <c r="A73" s="44">
        <v>603091</v>
      </c>
      <c r="B73" s="45" t="s">
        <v>133</v>
      </c>
      <c r="C73" s="22">
        <f>SUM(D73:BS73)</f>
        <v>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4"/>
      <c r="AG73" s="24"/>
      <c r="AH73" s="24"/>
      <c r="AI73" s="46"/>
      <c r="AJ73" s="46"/>
      <c r="AK73" s="46"/>
      <c r="AL73" s="24"/>
      <c r="AM73" s="46"/>
      <c r="AN73" s="24"/>
      <c r="AO73" s="24"/>
      <c r="AP73" s="24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24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24"/>
      <c r="BR73" s="46"/>
      <c r="BS73" s="47"/>
      <c r="BT73" s="24"/>
      <c r="BU73" s="34"/>
      <c r="BV73" s="34"/>
      <c r="BW73" s="34"/>
      <c r="BX73" s="35"/>
      <c r="BY73" s="35"/>
      <c r="BZ73" s="35"/>
      <c r="CA73" s="35"/>
      <c r="CB73" s="35"/>
      <c r="CC73" s="35"/>
      <c r="CD73" s="74"/>
    </row>
    <row r="74" spans="1:82" ht="12.75">
      <c r="A74" s="44">
        <v>603092</v>
      </c>
      <c r="B74" s="45" t="s">
        <v>134</v>
      </c>
      <c r="C74" s="22">
        <f>SUM(D74:BS74)</f>
        <v>-8464.07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24"/>
      <c r="AG74" s="24"/>
      <c r="AH74" s="24"/>
      <c r="AI74" s="46"/>
      <c r="AJ74" s="46"/>
      <c r="AK74" s="46"/>
      <c r="AL74" s="24"/>
      <c r="AM74" s="46"/>
      <c r="AN74" s="24"/>
      <c r="AO74" s="24"/>
      <c r="AP74" s="24"/>
      <c r="AQ74" s="46"/>
      <c r="AR74" s="46"/>
      <c r="AS74" s="46">
        <v>-1635.35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24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24"/>
      <c r="BR74" s="46">
        <v>-6828.72</v>
      </c>
      <c r="BS74" s="47"/>
      <c r="BT74" s="24"/>
      <c r="BU74" s="34"/>
      <c r="BV74" s="34"/>
      <c r="BW74" s="34"/>
      <c r="BX74" s="35"/>
      <c r="BY74" s="35"/>
      <c r="BZ74" s="35"/>
      <c r="CA74" s="35"/>
      <c r="CB74" s="35"/>
      <c r="CC74" s="35"/>
      <c r="CD74" s="74"/>
    </row>
    <row r="75" spans="1:82" ht="12.75">
      <c r="A75" s="44">
        <v>603093</v>
      </c>
      <c r="B75" s="45" t="s">
        <v>130</v>
      </c>
      <c r="C75" s="22">
        <f>SUM(D75:BS75)</f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4"/>
      <c r="AG75" s="24"/>
      <c r="AH75" s="24"/>
      <c r="AI75" s="46"/>
      <c r="AJ75" s="46"/>
      <c r="AK75" s="46"/>
      <c r="AL75" s="24"/>
      <c r="AM75" s="46"/>
      <c r="AN75" s="24"/>
      <c r="AO75" s="24"/>
      <c r="AP75" s="24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24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24"/>
      <c r="BR75" s="46"/>
      <c r="BS75" s="47"/>
      <c r="BT75" s="24"/>
      <c r="BU75" s="34"/>
      <c r="BV75" s="34"/>
      <c r="BW75" s="34"/>
      <c r="BX75" s="35"/>
      <c r="BY75" s="35"/>
      <c r="BZ75" s="35"/>
      <c r="CA75" s="35"/>
      <c r="CB75" s="35"/>
      <c r="CC75" s="35"/>
      <c r="CD75" s="74"/>
    </row>
    <row r="76" spans="1:82" ht="12.75">
      <c r="A76" s="28">
        <v>604</v>
      </c>
      <c r="B76" s="29" t="s">
        <v>135</v>
      </c>
      <c r="C76" s="30">
        <f>C77+C78</f>
        <v>3037.96</v>
      </c>
      <c r="D76" s="31">
        <f aca="true" t="shared" si="19" ref="D76:BN76">D77+D78</f>
        <v>0</v>
      </c>
      <c r="E76" s="32">
        <f t="shared" si="19"/>
        <v>0</v>
      </c>
      <c r="F76" s="32">
        <f t="shared" si="19"/>
        <v>0</v>
      </c>
      <c r="G76" s="32">
        <f t="shared" si="19"/>
        <v>0</v>
      </c>
      <c r="H76" s="32">
        <f t="shared" si="19"/>
        <v>0</v>
      </c>
      <c r="I76" s="32">
        <f t="shared" si="19"/>
        <v>0</v>
      </c>
      <c r="J76" s="32">
        <f>J77+J78</f>
        <v>0</v>
      </c>
      <c r="K76" s="32">
        <f t="shared" si="19"/>
        <v>0</v>
      </c>
      <c r="L76" s="32">
        <f t="shared" si="19"/>
        <v>0</v>
      </c>
      <c r="M76" s="32">
        <f t="shared" si="19"/>
        <v>0</v>
      </c>
      <c r="N76" s="32">
        <f t="shared" si="19"/>
        <v>0</v>
      </c>
      <c r="O76" s="32">
        <f t="shared" si="19"/>
        <v>0</v>
      </c>
      <c r="P76" s="32">
        <f t="shared" si="19"/>
        <v>0</v>
      </c>
      <c r="Q76" s="32">
        <f t="shared" si="19"/>
        <v>0</v>
      </c>
      <c r="R76" s="32">
        <f t="shared" si="19"/>
        <v>0</v>
      </c>
      <c r="S76" s="32">
        <f t="shared" si="19"/>
        <v>0</v>
      </c>
      <c r="T76" s="32">
        <f t="shared" si="19"/>
        <v>0</v>
      </c>
      <c r="U76" s="32">
        <f t="shared" si="19"/>
        <v>0</v>
      </c>
      <c r="V76" s="32">
        <f t="shared" si="19"/>
        <v>0</v>
      </c>
      <c r="W76" s="32">
        <f t="shared" si="19"/>
        <v>0</v>
      </c>
      <c r="X76" s="32">
        <f t="shared" si="19"/>
        <v>0</v>
      </c>
      <c r="Y76" s="32">
        <f t="shared" si="19"/>
        <v>0</v>
      </c>
      <c r="Z76" s="32">
        <f t="shared" si="19"/>
        <v>0</v>
      </c>
      <c r="AA76" s="32">
        <f t="shared" si="19"/>
        <v>0</v>
      </c>
      <c r="AB76" s="32">
        <f>AB77+AB78</f>
        <v>0</v>
      </c>
      <c r="AC76" s="32">
        <f>AC77+AC78</f>
        <v>0</v>
      </c>
      <c r="AD76" s="32">
        <f>AD77+AD78</f>
        <v>0</v>
      </c>
      <c r="AE76" s="32">
        <f>AE77+AE78</f>
        <v>0</v>
      </c>
      <c r="AF76" s="24"/>
      <c r="AG76" s="24"/>
      <c r="AH76" s="24"/>
      <c r="AI76" s="32">
        <f>AI77+AI78</f>
        <v>0</v>
      </c>
      <c r="AJ76" s="32">
        <f>AJ77+AJ78</f>
        <v>0</v>
      </c>
      <c r="AK76" s="32">
        <f>AK77+AK78</f>
        <v>0</v>
      </c>
      <c r="AL76" s="24"/>
      <c r="AM76" s="32">
        <f>AM77+AM78</f>
        <v>0</v>
      </c>
      <c r="AN76" s="24"/>
      <c r="AO76" s="24"/>
      <c r="AP76" s="24"/>
      <c r="AQ76" s="32">
        <f>AQ77+AQ78</f>
        <v>0</v>
      </c>
      <c r="AR76" s="32">
        <f>AR77+AR78</f>
        <v>0</v>
      </c>
      <c r="AS76" s="32">
        <f t="shared" si="19"/>
        <v>180.18</v>
      </c>
      <c r="AT76" s="32">
        <f>AT77+AT78</f>
        <v>0</v>
      </c>
      <c r="AU76" s="32">
        <f>AU77+AU78</f>
        <v>0</v>
      </c>
      <c r="AV76" s="32">
        <f>AV77+AV78</f>
        <v>0</v>
      </c>
      <c r="AW76" s="32">
        <f t="shared" si="19"/>
        <v>0</v>
      </c>
      <c r="AX76" s="32">
        <f>AX77+AX78</f>
        <v>0</v>
      </c>
      <c r="AY76" s="32">
        <f>AY77+AY78</f>
        <v>0</v>
      </c>
      <c r="AZ76" s="32">
        <f>AZ77+AZ78</f>
        <v>0</v>
      </c>
      <c r="BA76" s="32">
        <f>BA77+BA78</f>
        <v>0</v>
      </c>
      <c r="BB76" s="32">
        <f t="shared" si="19"/>
        <v>0</v>
      </c>
      <c r="BC76" s="24"/>
      <c r="BD76" s="32">
        <f t="shared" si="19"/>
        <v>0</v>
      </c>
      <c r="BE76" s="32">
        <f t="shared" si="19"/>
        <v>0</v>
      </c>
      <c r="BF76" s="32">
        <f t="shared" si="19"/>
        <v>0</v>
      </c>
      <c r="BG76" s="32">
        <f t="shared" si="19"/>
        <v>0</v>
      </c>
      <c r="BH76" s="32">
        <f t="shared" si="19"/>
        <v>0</v>
      </c>
      <c r="BI76" s="32">
        <f t="shared" si="19"/>
        <v>0</v>
      </c>
      <c r="BJ76" s="32">
        <f t="shared" si="19"/>
        <v>0</v>
      </c>
      <c r="BK76" s="32">
        <f t="shared" si="19"/>
        <v>0</v>
      </c>
      <c r="BL76" s="32">
        <f>BL77+BL78</f>
        <v>0</v>
      </c>
      <c r="BM76" s="32">
        <f t="shared" si="19"/>
        <v>0</v>
      </c>
      <c r="BN76" s="33">
        <f t="shared" si="19"/>
        <v>0</v>
      </c>
      <c r="BO76" s="33">
        <f>BO77+BO78</f>
        <v>0</v>
      </c>
      <c r="BP76" s="33">
        <f>BP77+BP78</f>
        <v>0</v>
      </c>
      <c r="BQ76" s="24"/>
      <c r="BR76" s="33">
        <f>BR77+BR78</f>
        <v>1522.17</v>
      </c>
      <c r="BS76" s="32">
        <f>BS77+BS78</f>
        <v>1335.61</v>
      </c>
      <c r="BT76" s="24"/>
      <c r="BU76" s="34"/>
      <c r="BV76" s="34"/>
      <c r="BW76" s="34"/>
      <c r="BX76" s="35"/>
      <c r="BY76" s="35"/>
      <c r="BZ76" s="35"/>
      <c r="CA76" s="35"/>
      <c r="CB76" s="35"/>
      <c r="CC76" s="35"/>
      <c r="CD76" s="74"/>
    </row>
    <row r="77" spans="1:82" ht="12.75">
      <c r="A77" s="36">
        <v>60401</v>
      </c>
      <c r="B77" s="37" t="s">
        <v>136</v>
      </c>
      <c r="C77" s="38">
        <f>SUM(D77:BS77)</f>
        <v>3037.96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24"/>
      <c r="AG77" s="24"/>
      <c r="AH77" s="24"/>
      <c r="AI77" s="39"/>
      <c r="AJ77" s="39"/>
      <c r="AK77" s="39"/>
      <c r="AL77" s="24"/>
      <c r="AM77" s="39"/>
      <c r="AN77" s="24"/>
      <c r="AO77" s="24"/>
      <c r="AP77" s="24"/>
      <c r="AQ77" s="39"/>
      <c r="AR77" s="39"/>
      <c r="AS77" s="39">
        <f>+'[1]HAYAT_TUM_MIZAN_300909'!$O$3316</f>
        <v>180.18</v>
      </c>
      <c r="AT77" s="39"/>
      <c r="AU77" s="39"/>
      <c r="AV77" s="39"/>
      <c r="AW77" s="39"/>
      <c r="AX77" s="39"/>
      <c r="AY77" s="39"/>
      <c r="AZ77" s="39"/>
      <c r="BA77" s="39"/>
      <c r="BB77" s="39"/>
      <c r="BC77" s="24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24"/>
      <c r="BR77" s="39">
        <v>1522.17</v>
      </c>
      <c r="BS77" s="40">
        <f>+'[1]HAYAT_TUM_MIZAN_300909'!$O$4118</f>
        <v>1335.61</v>
      </c>
      <c r="BT77" s="24"/>
      <c r="BU77" s="34"/>
      <c r="BV77" s="34"/>
      <c r="BW77" s="34"/>
      <c r="BX77" s="35"/>
      <c r="BY77" s="35"/>
      <c r="BZ77" s="35"/>
      <c r="CA77" s="35"/>
      <c r="CB77" s="35"/>
      <c r="CC77" s="35"/>
      <c r="CD77" s="74"/>
    </row>
    <row r="78" spans="1:82" ht="12.75">
      <c r="A78" s="36">
        <v>60402</v>
      </c>
      <c r="B78" s="37" t="s">
        <v>137</v>
      </c>
      <c r="C78" s="38">
        <f>SUM(D78:BS78)</f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24"/>
      <c r="AG78" s="24"/>
      <c r="AH78" s="24"/>
      <c r="AI78" s="39"/>
      <c r="AJ78" s="39"/>
      <c r="AK78" s="39"/>
      <c r="AL78" s="24"/>
      <c r="AM78" s="39"/>
      <c r="AN78" s="24"/>
      <c r="AO78" s="24"/>
      <c r="AP78" s="24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24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24"/>
      <c r="BR78" s="39"/>
      <c r="BS78" s="40"/>
      <c r="BT78" s="24"/>
      <c r="BU78" s="34"/>
      <c r="BV78" s="34"/>
      <c r="BW78" s="34"/>
      <c r="BX78" s="35"/>
      <c r="BY78" s="35"/>
      <c r="BZ78" s="35"/>
      <c r="CA78" s="35"/>
      <c r="CB78" s="35"/>
      <c r="CC78" s="35"/>
      <c r="CD78" s="74"/>
    </row>
    <row r="79" spans="1:82" ht="12.75">
      <c r="A79" s="20">
        <v>61</v>
      </c>
      <c r="B79" s="21" t="s">
        <v>138</v>
      </c>
      <c r="C79" s="22">
        <f>C80+C83+C90+C97+C107</f>
        <v>-39270765.68</v>
      </c>
      <c r="D79" s="23">
        <f aca="true" t="shared" si="20" ref="D79:BN79">D80+D83+D90+D97+D107</f>
        <v>0</v>
      </c>
      <c r="E79" s="24">
        <f t="shared" si="20"/>
        <v>0</v>
      </c>
      <c r="F79" s="24">
        <f t="shared" si="20"/>
        <v>0</v>
      </c>
      <c r="G79" s="24">
        <f t="shared" si="20"/>
        <v>0</v>
      </c>
      <c r="H79" s="24">
        <f t="shared" si="20"/>
        <v>0</v>
      </c>
      <c r="I79" s="24">
        <f t="shared" si="20"/>
        <v>0</v>
      </c>
      <c r="J79" s="24">
        <f>J80+J83+J90+J97+J107</f>
        <v>0</v>
      </c>
      <c r="K79" s="24">
        <f t="shared" si="20"/>
        <v>0</v>
      </c>
      <c r="L79" s="24">
        <f t="shared" si="20"/>
        <v>0</v>
      </c>
      <c r="M79" s="24">
        <f t="shared" si="20"/>
        <v>0</v>
      </c>
      <c r="N79" s="24">
        <f t="shared" si="20"/>
        <v>0</v>
      </c>
      <c r="O79" s="24">
        <f t="shared" si="20"/>
        <v>0</v>
      </c>
      <c r="P79" s="24">
        <f t="shared" si="20"/>
        <v>0</v>
      </c>
      <c r="Q79" s="24">
        <f t="shared" si="20"/>
        <v>0</v>
      </c>
      <c r="R79" s="24">
        <f t="shared" si="20"/>
        <v>0</v>
      </c>
      <c r="S79" s="24">
        <f t="shared" si="20"/>
        <v>0</v>
      </c>
      <c r="T79" s="24">
        <f t="shared" si="20"/>
        <v>0</v>
      </c>
      <c r="U79" s="24">
        <f t="shared" si="20"/>
        <v>0</v>
      </c>
      <c r="V79" s="24">
        <f t="shared" si="20"/>
        <v>0</v>
      </c>
      <c r="W79" s="24">
        <f t="shared" si="20"/>
        <v>0</v>
      </c>
      <c r="X79" s="24">
        <f t="shared" si="20"/>
        <v>0</v>
      </c>
      <c r="Y79" s="24">
        <f t="shared" si="20"/>
        <v>0</v>
      </c>
      <c r="Z79" s="24">
        <f t="shared" si="20"/>
        <v>0</v>
      </c>
      <c r="AA79" s="24">
        <f t="shared" si="20"/>
        <v>0</v>
      </c>
      <c r="AB79" s="24">
        <f>AB80+AB83+AB90+AB97+AB107</f>
        <v>0</v>
      </c>
      <c r="AC79" s="24">
        <f>AC80+AC83+AC90+AC97+AC107</f>
        <v>0</v>
      </c>
      <c r="AD79" s="24">
        <f>AD80+AD83+AD90+AD97+AD107</f>
        <v>0</v>
      </c>
      <c r="AE79" s="24">
        <f>AE80+AE83+AE90+AE97+AE107</f>
        <v>0</v>
      </c>
      <c r="AF79" s="24"/>
      <c r="AG79" s="24"/>
      <c r="AH79" s="24"/>
      <c r="AI79" s="24">
        <f>AI80+AI83+AI90+AI97+AI107</f>
        <v>0</v>
      </c>
      <c r="AJ79" s="24">
        <f>AJ80+AJ83+AJ90+AJ97+AJ107</f>
        <v>0</v>
      </c>
      <c r="AK79" s="24">
        <f>AK80+AK83+AK90+AK97+AK107</f>
        <v>0</v>
      </c>
      <c r="AL79" s="24"/>
      <c r="AM79" s="24">
        <f>AM80+AM83+AM90+AM97+AM107</f>
        <v>0</v>
      </c>
      <c r="AN79" s="24"/>
      <c r="AO79" s="24"/>
      <c r="AP79" s="24"/>
      <c r="AQ79" s="24">
        <f>AQ80+AQ83+AQ90+AQ97+AQ107</f>
        <v>0</v>
      </c>
      <c r="AR79" s="24">
        <f>AR80+AR83+AR90+AR97+AR107</f>
        <v>0</v>
      </c>
      <c r="AS79" s="24">
        <f t="shared" si="20"/>
        <v>-333527.4800000001</v>
      </c>
      <c r="AT79" s="24">
        <f>AT80+AT83+AT90+AT97+AT107</f>
        <v>0</v>
      </c>
      <c r="AU79" s="24">
        <f>AU80+AU83+AU90+AU97+AU107</f>
        <v>0</v>
      </c>
      <c r="AV79" s="24">
        <f>AV80+AV83+AV90+AV97+AV107</f>
        <v>0</v>
      </c>
      <c r="AW79" s="24">
        <f t="shared" si="20"/>
        <v>0</v>
      </c>
      <c r="AX79" s="24">
        <f>AX80+AX83+AX90+AX97+AX107</f>
        <v>0</v>
      </c>
      <c r="AY79" s="24">
        <f>AY80+AY83+AY90+AY97+AY107</f>
        <v>0</v>
      </c>
      <c r="AZ79" s="24">
        <f>AZ80+AZ83+AZ90+AZ97+AZ107</f>
        <v>0</v>
      </c>
      <c r="BA79" s="24">
        <f>BA80+BA83+BA90+BA97+BA107</f>
        <v>0</v>
      </c>
      <c r="BB79" s="24">
        <f t="shared" si="20"/>
        <v>0</v>
      </c>
      <c r="BC79" s="24"/>
      <c r="BD79" s="24">
        <f t="shared" si="20"/>
        <v>0</v>
      </c>
      <c r="BE79" s="24">
        <f t="shared" si="20"/>
        <v>0</v>
      </c>
      <c r="BF79" s="24">
        <f t="shared" si="20"/>
        <v>0</v>
      </c>
      <c r="BG79" s="24">
        <f t="shared" si="20"/>
        <v>0</v>
      </c>
      <c r="BH79" s="24">
        <f t="shared" si="20"/>
        <v>0</v>
      </c>
      <c r="BI79" s="24">
        <f t="shared" si="20"/>
        <v>0</v>
      </c>
      <c r="BJ79" s="24">
        <f t="shared" si="20"/>
        <v>0</v>
      </c>
      <c r="BK79" s="24">
        <f t="shared" si="20"/>
        <v>0</v>
      </c>
      <c r="BL79" s="24">
        <f>BL80+BL83+BL90+BL97+BL107</f>
        <v>0</v>
      </c>
      <c r="BM79" s="24">
        <f t="shared" si="20"/>
        <v>0</v>
      </c>
      <c r="BN79" s="25">
        <f t="shared" si="20"/>
        <v>0</v>
      </c>
      <c r="BO79" s="25">
        <f>BO80+BO83+BO90+BO97+BO107</f>
        <v>0</v>
      </c>
      <c r="BP79" s="25">
        <f>BP80+BP83+BP90+BP97+BP107</f>
        <v>0</v>
      </c>
      <c r="BQ79" s="24"/>
      <c r="BR79" s="25">
        <f>BR80+BR83+BR90+BR97+BR107</f>
        <v>-38895259.51</v>
      </c>
      <c r="BS79" s="24">
        <f>BS80+BS83+BS90+BS97+BS107</f>
        <v>-41978.69</v>
      </c>
      <c r="BT79" s="24"/>
      <c r="BU79" s="34"/>
      <c r="BV79" s="34"/>
      <c r="BW79" s="34"/>
      <c r="BX79" s="35"/>
      <c r="BY79" s="35"/>
      <c r="BZ79" s="35"/>
      <c r="CA79" s="35"/>
      <c r="CB79" s="35"/>
      <c r="CC79" s="35"/>
      <c r="CD79" s="74"/>
    </row>
    <row r="80" spans="1:82" ht="12.75">
      <c r="A80" s="49">
        <v>610</v>
      </c>
      <c r="B80" s="50" t="s">
        <v>139</v>
      </c>
      <c r="C80" s="22">
        <f>C81+C82</f>
        <v>-32441317.099999998</v>
      </c>
      <c r="D80" s="23">
        <f aca="true" t="shared" si="21" ref="D80:BN80">D81+D82</f>
        <v>0</v>
      </c>
      <c r="E80" s="24">
        <f t="shared" si="21"/>
        <v>0</v>
      </c>
      <c r="F80" s="24">
        <f t="shared" si="21"/>
        <v>0</v>
      </c>
      <c r="G80" s="24">
        <f t="shared" si="21"/>
        <v>0</v>
      </c>
      <c r="H80" s="24">
        <f t="shared" si="21"/>
        <v>0</v>
      </c>
      <c r="I80" s="24">
        <f t="shared" si="21"/>
        <v>0</v>
      </c>
      <c r="J80" s="24">
        <f>J81+J82</f>
        <v>0</v>
      </c>
      <c r="K80" s="24">
        <f t="shared" si="21"/>
        <v>0</v>
      </c>
      <c r="L80" s="24">
        <f t="shared" si="21"/>
        <v>0</v>
      </c>
      <c r="M80" s="24">
        <f t="shared" si="21"/>
        <v>0</v>
      </c>
      <c r="N80" s="24">
        <f t="shared" si="21"/>
        <v>0</v>
      </c>
      <c r="O80" s="24">
        <f t="shared" si="21"/>
        <v>0</v>
      </c>
      <c r="P80" s="24">
        <f t="shared" si="21"/>
        <v>0</v>
      </c>
      <c r="Q80" s="24">
        <f t="shared" si="21"/>
        <v>0</v>
      </c>
      <c r="R80" s="24">
        <f t="shared" si="21"/>
        <v>0</v>
      </c>
      <c r="S80" s="24">
        <f t="shared" si="21"/>
        <v>0</v>
      </c>
      <c r="T80" s="24">
        <f t="shared" si="21"/>
        <v>0</v>
      </c>
      <c r="U80" s="24">
        <f t="shared" si="21"/>
        <v>0</v>
      </c>
      <c r="V80" s="24">
        <f t="shared" si="21"/>
        <v>0</v>
      </c>
      <c r="W80" s="24">
        <f t="shared" si="21"/>
        <v>0</v>
      </c>
      <c r="X80" s="24">
        <f t="shared" si="21"/>
        <v>0</v>
      </c>
      <c r="Y80" s="24">
        <f t="shared" si="21"/>
        <v>0</v>
      </c>
      <c r="Z80" s="24">
        <f t="shared" si="21"/>
        <v>0</v>
      </c>
      <c r="AA80" s="24">
        <f t="shared" si="21"/>
        <v>0</v>
      </c>
      <c r="AB80" s="24">
        <f>AB81+AB82</f>
        <v>0</v>
      </c>
      <c r="AC80" s="24">
        <f>AC81+AC82</f>
        <v>0</v>
      </c>
      <c r="AD80" s="24">
        <f>AD81+AD82</f>
        <v>0</v>
      </c>
      <c r="AE80" s="24">
        <f>AE81+AE82</f>
        <v>0</v>
      </c>
      <c r="AF80" s="24"/>
      <c r="AG80" s="24"/>
      <c r="AH80" s="24"/>
      <c r="AI80" s="24">
        <f>AI81+AI82</f>
        <v>0</v>
      </c>
      <c r="AJ80" s="24">
        <f>AJ81+AJ82</f>
        <v>0</v>
      </c>
      <c r="AK80" s="24">
        <f>AK81+AK82</f>
        <v>0</v>
      </c>
      <c r="AL80" s="24"/>
      <c r="AM80" s="24">
        <f>AM81+AM82</f>
        <v>0</v>
      </c>
      <c r="AN80" s="24"/>
      <c r="AO80" s="24"/>
      <c r="AP80" s="24"/>
      <c r="AQ80" s="24">
        <f>AQ81+AQ82</f>
        <v>0</v>
      </c>
      <c r="AR80" s="24">
        <f>AR81+AR82</f>
        <v>0</v>
      </c>
      <c r="AS80" s="24">
        <f t="shared" si="21"/>
        <v>-2262424.97</v>
      </c>
      <c r="AT80" s="24">
        <f>AT81+AT82</f>
        <v>0</v>
      </c>
      <c r="AU80" s="24">
        <f>AU81+AU82</f>
        <v>0</v>
      </c>
      <c r="AV80" s="24">
        <f>AV81+AV82</f>
        <v>0</v>
      </c>
      <c r="AW80" s="24">
        <f t="shared" si="21"/>
        <v>0</v>
      </c>
      <c r="AX80" s="24">
        <f>AX81+AX82</f>
        <v>0</v>
      </c>
      <c r="AY80" s="24">
        <f>AY81+AY82</f>
        <v>0</v>
      </c>
      <c r="AZ80" s="24">
        <f>AZ81+AZ82</f>
        <v>0</v>
      </c>
      <c r="BA80" s="24">
        <f>BA81+BA82</f>
        <v>0</v>
      </c>
      <c r="BB80" s="24">
        <f t="shared" si="21"/>
        <v>0</v>
      </c>
      <c r="BC80" s="24"/>
      <c r="BD80" s="24">
        <f t="shared" si="21"/>
        <v>0</v>
      </c>
      <c r="BE80" s="24">
        <f t="shared" si="21"/>
        <v>0</v>
      </c>
      <c r="BF80" s="24">
        <f t="shared" si="21"/>
        <v>0</v>
      </c>
      <c r="BG80" s="24">
        <f t="shared" si="21"/>
        <v>0</v>
      </c>
      <c r="BH80" s="24">
        <f t="shared" si="21"/>
        <v>0</v>
      </c>
      <c r="BI80" s="24">
        <f t="shared" si="21"/>
        <v>0</v>
      </c>
      <c r="BJ80" s="24">
        <f t="shared" si="21"/>
        <v>0</v>
      </c>
      <c r="BK80" s="24">
        <f t="shared" si="21"/>
        <v>0</v>
      </c>
      <c r="BL80" s="24">
        <f>BL81+BL82</f>
        <v>0</v>
      </c>
      <c r="BM80" s="24">
        <f t="shared" si="21"/>
        <v>0</v>
      </c>
      <c r="BN80" s="25">
        <f t="shared" si="21"/>
        <v>0</v>
      </c>
      <c r="BO80" s="25">
        <f>BO81+BO82</f>
        <v>0</v>
      </c>
      <c r="BP80" s="25">
        <f>BP81+BP82</f>
        <v>0</v>
      </c>
      <c r="BQ80" s="24"/>
      <c r="BR80" s="25">
        <f>BR81+BR82</f>
        <v>-30178892.13</v>
      </c>
      <c r="BS80" s="24">
        <f>BS81+BS82</f>
        <v>0</v>
      </c>
      <c r="BT80" s="24"/>
      <c r="BU80" s="34"/>
      <c r="BV80" s="34"/>
      <c r="BW80" s="34"/>
      <c r="BX80" s="35"/>
      <c r="BY80" s="35"/>
      <c r="BZ80" s="35"/>
      <c r="CA80" s="35"/>
      <c r="CB80" s="35"/>
      <c r="CC80" s="35"/>
      <c r="CD80" s="74"/>
    </row>
    <row r="81" spans="1:82" ht="12.75">
      <c r="A81" s="36">
        <v>61001</v>
      </c>
      <c r="B81" s="37" t="s">
        <v>140</v>
      </c>
      <c r="C81" s="38">
        <f>SUM(D81:BS81)</f>
        <v>-33239489.029999997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24"/>
      <c r="AG81" s="24"/>
      <c r="AH81" s="24"/>
      <c r="AI81" s="39"/>
      <c r="AJ81" s="39"/>
      <c r="AK81" s="39"/>
      <c r="AL81" s="24"/>
      <c r="AM81" s="39"/>
      <c r="AN81" s="24"/>
      <c r="AO81" s="24"/>
      <c r="AP81" s="24"/>
      <c r="AQ81" s="39"/>
      <c r="AR81" s="39"/>
      <c r="AS81" s="39">
        <f>-'[1]HAYAT_TUM_MIZAN_300909'!$N$3326</f>
        <v>-2265716.72</v>
      </c>
      <c r="AT81" s="39"/>
      <c r="AU81" s="39"/>
      <c r="AV81" s="39"/>
      <c r="AW81" s="39"/>
      <c r="AX81" s="39"/>
      <c r="AY81" s="39"/>
      <c r="AZ81" s="39"/>
      <c r="BA81" s="39"/>
      <c r="BB81" s="39"/>
      <c r="BC81" s="24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24"/>
      <c r="BR81" s="39">
        <f>-'[1]HAYAT_TUM_MIZAN_300909'!$N$3787</f>
        <v>-30973772.31</v>
      </c>
      <c r="BS81" s="40"/>
      <c r="BT81" s="24"/>
      <c r="BU81" s="34"/>
      <c r="BV81" s="34"/>
      <c r="BW81" s="34"/>
      <c r="BX81" s="35"/>
      <c r="BY81" s="35"/>
      <c r="BZ81" s="35"/>
      <c r="CA81" s="35"/>
      <c r="CB81" s="35"/>
      <c r="CC81" s="35"/>
      <c r="CD81" s="74"/>
    </row>
    <row r="82" spans="1:82" ht="12.75">
      <c r="A82" s="36">
        <v>61002</v>
      </c>
      <c r="B82" s="37" t="s">
        <v>141</v>
      </c>
      <c r="C82" s="38">
        <f>SUM(D82:BS82)</f>
        <v>798171.93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24"/>
      <c r="AG82" s="24"/>
      <c r="AH82" s="24"/>
      <c r="AI82" s="39"/>
      <c r="AJ82" s="39"/>
      <c r="AK82" s="39"/>
      <c r="AL82" s="24"/>
      <c r="AM82" s="39"/>
      <c r="AN82" s="24"/>
      <c r="AO82" s="24"/>
      <c r="AP82" s="24"/>
      <c r="AQ82" s="39"/>
      <c r="AR82" s="39"/>
      <c r="AS82" s="39">
        <f>+'[1]HAYAT_TUM_MIZAN_300909'!$O$3334</f>
        <v>3291.75</v>
      </c>
      <c r="AT82" s="39"/>
      <c r="AU82" s="39"/>
      <c r="AV82" s="39"/>
      <c r="AW82" s="39"/>
      <c r="AX82" s="39"/>
      <c r="AY82" s="39"/>
      <c r="AZ82" s="39"/>
      <c r="BA82" s="39"/>
      <c r="BB82" s="39"/>
      <c r="BC82" s="24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24"/>
      <c r="BR82" s="39">
        <f>+'[1]HAYAT_TUM_MIZAN_300909'!$O$3795</f>
        <v>794880.18</v>
      </c>
      <c r="BS82" s="40"/>
      <c r="BT82" s="24"/>
      <c r="BU82" s="34"/>
      <c r="BV82" s="34"/>
      <c r="BW82" s="34"/>
      <c r="BX82" s="35"/>
      <c r="BY82" s="35"/>
      <c r="BZ82" s="35"/>
      <c r="CA82" s="35"/>
      <c r="CB82" s="35"/>
      <c r="CC82" s="35"/>
      <c r="CD82" s="74"/>
    </row>
    <row r="83" spans="1:82" ht="12.75">
      <c r="A83" s="28">
        <v>611</v>
      </c>
      <c r="B83" s="29" t="s">
        <v>142</v>
      </c>
      <c r="C83" s="30">
        <f>C84+C87</f>
        <v>2464306.3200000003</v>
      </c>
      <c r="D83" s="31">
        <f aca="true" t="shared" si="22" ref="D83:BN83">D84+D87</f>
        <v>0</v>
      </c>
      <c r="E83" s="32">
        <f t="shared" si="22"/>
        <v>0</v>
      </c>
      <c r="F83" s="32">
        <f t="shared" si="22"/>
        <v>0</v>
      </c>
      <c r="G83" s="32">
        <f t="shared" si="22"/>
        <v>0</v>
      </c>
      <c r="H83" s="32">
        <f t="shared" si="22"/>
        <v>0</v>
      </c>
      <c r="I83" s="32">
        <f t="shared" si="22"/>
        <v>0</v>
      </c>
      <c r="J83" s="32">
        <f>J84+J87</f>
        <v>0</v>
      </c>
      <c r="K83" s="32">
        <f t="shared" si="22"/>
        <v>0</v>
      </c>
      <c r="L83" s="32">
        <f t="shared" si="22"/>
        <v>0</v>
      </c>
      <c r="M83" s="32">
        <f t="shared" si="22"/>
        <v>0</v>
      </c>
      <c r="N83" s="32">
        <f t="shared" si="22"/>
        <v>0</v>
      </c>
      <c r="O83" s="32">
        <f t="shared" si="22"/>
        <v>0</v>
      </c>
      <c r="P83" s="32">
        <f t="shared" si="22"/>
        <v>0</v>
      </c>
      <c r="Q83" s="32">
        <f t="shared" si="22"/>
        <v>0</v>
      </c>
      <c r="R83" s="32">
        <f t="shared" si="22"/>
        <v>0</v>
      </c>
      <c r="S83" s="32">
        <f t="shared" si="22"/>
        <v>0</v>
      </c>
      <c r="T83" s="32">
        <f t="shared" si="22"/>
        <v>0</v>
      </c>
      <c r="U83" s="32">
        <f t="shared" si="22"/>
        <v>0</v>
      </c>
      <c r="V83" s="32">
        <f t="shared" si="22"/>
        <v>0</v>
      </c>
      <c r="W83" s="32">
        <f t="shared" si="22"/>
        <v>0</v>
      </c>
      <c r="X83" s="32">
        <f t="shared" si="22"/>
        <v>0</v>
      </c>
      <c r="Y83" s="32">
        <f t="shared" si="22"/>
        <v>0</v>
      </c>
      <c r="Z83" s="32">
        <f t="shared" si="22"/>
        <v>0</v>
      </c>
      <c r="AA83" s="32">
        <f t="shared" si="22"/>
        <v>0</v>
      </c>
      <c r="AB83" s="32">
        <f>AB84+AB87</f>
        <v>0</v>
      </c>
      <c r="AC83" s="32">
        <f>AC84+AC87</f>
        <v>0</v>
      </c>
      <c r="AD83" s="32">
        <f>AD84+AD87</f>
        <v>0</v>
      </c>
      <c r="AE83" s="32">
        <f>AE84+AE87</f>
        <v>0</v>
      </c>
      <c r="AF83" s="24"/>
      <c r="AG83" s="24"/>
      <c r="AH83" s="24"/>
      <c r="AI83" s="32">
        <f>AI84+AI87</f>
        <v>0</v>
      </c>
      <c r="AJ83" s="32">
        <f>AJ84+AJ87</f>
        <v>0</v>
      </c>
      <c r="AK83" s="32">
        <f>AK84+AK87</f>
        <v>0</v>
      </c>
      <c r="AL83" s="24"/>
      <c r="AM83" s="32">
        <f>AM84+AM87</f>
        <v>0</v>
      </c>
      <c r="AN83" s="24"/>
      <c r="AO83" s="24"/>
      <c r="AP83" s="24"/>
      <c r="AQ83" s="32">
        <f>AQ84+AQ87</f>
        <v>0</v>
      </c>
      <c r="AR83" s="32">
        <f>AR84+AR87</f>
        <v>0</v>
      </c>
      <c r="AS83" s="32">
        <f t="shared" si="22"/>
        <v>2513974.29</v>
      </c>
      <c r="AT83" s="32">
        <f>AT84+AT87</f>
        <v>0</v>
      </c>
      <c r="AU83" s="32">
        <f>AU84+AU87</f>
        <v>0</v>
      </c>
      <c r="AV83" s="32">
        <f>AV84+AV87</f>
        <v>0</v>
      </c>
      <c r="AW83" s="32">
        <f t="shared" si="22"/>
        <v>0</v>
      </c>
      <c r="AX83" s="32">
        <f>AX84+AX87</f>
        <v>0</v>
      </c>
      <c r="AY83" s="32">
        <f>AY84+AY87</f>
        <v>0</v>
      </c>
      <c r="AZ83" s="32">
        <f>AZ84+AZ87</f>
        <v>0</v>
      </c>
      <c r="BA83" s="32">
        <f>BA84+BA87</f>
        <v>0</v>
      </c>
      <c r="BB83" s="32">
        <f t="shared" si="22"/>
        <v>0</v>
      </c>
      <c r="BC83" s="24"/>
      <c r="BD83" s="32">
        <f t="shared" si="22"/>
        <v>0</v>
      </c>
      <c r="BE83" s="32">
        <f t="shared" si="22"/>
        <v>0</v>
      </c>
      <c r="BF83" s="32">
        <f t="shared" si="22"/>
        <v>0</v>
      </c>
      <c r="BG83" s="32">
        <f t="shared" si="22"/>
        <v>0</v>
      </c>
      <c r="BH83" s="32">
        <f t="shared" si="22"/>
        <v>0</v>
      </c>
      <c r="BI83" s="32">
        <f t="shared" si="22"/>
        <v>0</v>
      </c>
      <c r="BJ83" s="32">
        <f t="shared" si="22"/>
        <v>0</v>
      </c>
      <c r="BK83" s="32">
        <f t="shared" si="22"/>
        <v>0</v>
      </c>
      <c r="BL83" s="32">
        <f>BL84+BL87</f>
        <v>0</v>
      </c>
      <c r="BM83" s="32">
        <f t="shared" si="22"/>
        <v>0</v>
      </c>
      <c r="BN83" s="33">
        <f t="shared" si="22"/>
        <v>0</v>
      </c>
      <c r="BO83" s="33">
        <f>BO84+BO87</f>
        <v>0</v>
      </c>
      <c r="BP83" s="33">
        <f>BP84+BP87</f>
        <v>0</v>
      </c>
      <c r="BQ83" s="24"/>
      <c r="BR83" s="33">
        <f>BR84+BR87</f>
        <v>-49667.96999999997</v>
      </c>
      <c r="BS83" s="32">
        <f>BS84+BS87</f>
        <v>0</v>
      </c>
      <c r="BT83" s="24"/>
      <c r="BU83" s="34"/>
      <c r="BV83" s="34"/>
      <c r="BW83" s="34"/>
      <c r="BX83" s="35"/>
      <c r="BY83" s="35"/>
      <c r="BZ83" s="35"/>
      <c r="CA83" s="35"/>
      <c r="CB83" s="35"/>
      <c r="CC83" s="35"/>
      <c r="CD83" s="74"/>
    </row>
    <row r="84" spans="1:82" ht="12.75">
      <c r="A84" s="36">
        <v>61101</v>
      </c>
      <c r="B84" s="37" t="s">
        <v>143</v>
      </c>
      <c r="C84" s="38">
        <f>C85+C86</f>
        <v>2714313.4000000004</v>
      </c>
      <c r="D84" s="41">
        <f aca="true" t="shared" si="23" ref="D84:BN84">D85+D86</f>
        <v>0</v>
      </c>
      <c r="E84" s="42">
        <f t="shared" si="23"/>
        <v>0</v>
      </c>
      <c r="F84" s="42">
        <f t="shared" si="23"/>
        <v>0</v>
      </c>
      <c r="G84" s="42">
        <f t="shared" si="23"/>
        <v>0</v>
      </c>
      <c r="H84" s="42">
        <f t="shared" si="23"/>
        <v>0</v>
      </c>
      <c r="I84" s="42">
        <f t="shared" si="23"/>
        <v>0</v>
      </c>
      <c r="J84" s="42">
        <f>J85+J86</f>
        <v>0</v>
      </c>
      <c r="K84" s="42">
        <f t="shared" si="23"/>
        <v>0</v>
      </c>
      <c r="L84" s="42">
        <f t="shared" si="23"/>
        <v>0</v>
      </c>
      <c r="M84" s="42">
        <f t="shared" si="23"/>
        <v>0</v>
      </c>
      <c r="N84" s="42">
        <f t="shared" si="23"/>
        <v>0</v>
      </c>
      <c r="O84" s="42">
        <f t="shared" si="23"/>
        <v>0</v>
      </c>
      <c r="P84" s="42">
        <f t="shared" si="23"/>
        <v>0</v>
      </c>
      <c r="Q84" s="42">
        <f t="shared" si="23"/>
        <v>0</v>
      </c>
      <c r="R84" s="42">
        <f t="shared" si="23"/>
        <v>0</v>
      </c>
      <c r="S84" s="42">
        <f t="shared" si="23"/>
        <v>0</v>
      </c>
      <c r="T84" s="42">
        <f t="shared" si="23"/>
        <v>0</v>
      </c>
      <c r="U84" s="42">
        <f t="shared" si="23"/>
        <v>0</v>
      </c>
      <c r="V84" s="42">
        <f t="shared" si="23"/>
        <v>0</v>
      </c>
      <c r="W84" s="42">
        <f t="shared" si="23"/>
        <v>0</v>
      </c>
      <c r="X84" s="42">
        <f t="shared" si="23"/>
        <v>0</v>
      </c>
      <c r="Y84" s="42">
        <f t="shared" si="23"/>
        <v>0</v>
      </c>
      <c r="Z84" s="42">
        <f t="shared" si="23"/>
        <v>0</v>
      </c>
      <c r="AA84" s="42">
        <f t="shared" si="23"/>
        <v>0</v>
      </c>
      <c r="AB84" s="42">
        <f>AB85+AB86</f>
        <v>0</v>
      </c>
      <c r="AC84" s="42">
        <f>AC85+AC86</f>
        <v>0</v>
      </c>
      <c r="AD84" s="42">
        <f>AD85+AD86</f>
        <v>0</v>
      </c>
      <c r="AE84" s="42">
        <f>AE85+AE86</f>
        <v>0</v>
      </c>
      <c r="AF84" s="24"/>
      <c r="AG84" s="24"/>
      <c r="AH84" s="24"/>
      <c r="AI84" s="42">
        <f>AI85+AI86</f>
        <v>0</v>
      </c>
      <c r="AJ84" s="42">
        <f>AJ85+AJ86</f>
        <v>0</v>
      </c>
      <c r="AK84" s="42">
        <f>AK85+AK86</f>
        <v>0</v>
      </c>
      <c r="AL84" s="24"/>
      <c r="AM84" s="42">
        <f>AM85+AM86</f>
        <v>0</v>
      </c>
      <c r="AN84" s="24"/>
      <c r="AO84" s="24"/>
      <c r="AP84" s="24"/>
      <c r="AQ84" s="42">
        <f>AQ85+AQ86</f>
        <v>0</v>
      </c>
      <c r="AR84" s="42">
        <f>AR85+AR86</f>
        <v>0</v>
      </c>
      <c r="AS84" s="42">
        <f t="shared" si="23"/>
        <v>2483749.6</v>
      </c>
      <c r="AT84" s="42">
        <f>AT85+AT86</f>
        <v>0</v>
      </c>
      <c r="AU84" s="42">
        <f>AU85+AU86</f>
        <v>0</v>
      </c>
      <c r="AV84" s="42">
        <f>AV85+AV86</f>
        <v>0</v>
      </c>
      <c r="AW84" s="42">
        <f t="shared" si="23"/>
        <v>0</v>
      </c>
      <c r="AX84" s="42">
        <f>AX85+AX86</f>
        <v>0</v>
      </c>
      <c r="AY84" s="42">
        <f>AY85+AY86</f>
        <v>0</v>
      </c>
      <c r="AZ84" s="42">
        <f>AZ85+AZ86</f>
        <v>0</v>
      </c>
      <c r="BA84" s="42">
        <f>BA85+BA86</f>
        <v>0</v>
      </c>
      <c r="BB84" s="42">
        <f t="shared" si="23"/>
        <v>0</v>
      </c>
      <c r="BC84" s="24"/>
      <c r="BD84" s="42">
        <f t="shared" si="23"/>
        <v>0</v>
      </c>
      <c r="BE84" s="42">
        <f t="shared" si="23"/>
        <v>0</v>
      </c>
      <c r="BF84" s="42">
        <f t="shared" si="23"/>
        <v>0</v>
      </c>
      <c r="BG84" s="42">
        <f t="shared" si="23"/>
        <v>0</v>
      </c>
      <c r="BH84" s="42">
        <f t="shared" si="23"/>
        <v>0</v>
      </c>
      <c r="BI84" s="42">
        <f t="shared" si="23"/>
        <v>0</v>
      </c>
      <c r="BJ84" s="42">
        <f t="shared" si="23"/>
        <v>0</v>
      </c>
      <c r="BK84" s="42">
        <f t="shared" si="23"/>
        <v>0</v>
      </c>
      <c r="BL84" s="42">
        <f>BL85+BL86</f>
        <v>0</v>
      </c>
      <c r="BM84" s="42">
        <f t="shared" si="23"/>
        <v>0</v>
      </c>
      <c r="BN84" s="43">
        <f t="shared" si="23"/>
        <v>0</v>
      </c>
      <c r="BO84" s="43">
        <f>BO85+BO86</f>
        <v>0</v>
      </c>
      <c r="BP84" s="43">
        <f>BP85+BP86</f>
        <v>0</v>
      </c>
      <c r="BQ84" s="24"/>
      <c r="BR84" s="43">
        <f>BR85+BR86</f>
        <v>230563.80000000005</v>
      </c>
      <c r="BS84" s="42">
        <f>BS85+BS86</f>
        <v>0</v>
      </c>
      <c r="BT84" s="24"/>
      <c r="BU84" s="34"/>
      <c r="BV84" s="34"/>
      <c r="BW84" s="34"/>
      <c r="BX84" s="35"/>
      <c r="BY84" s="35"/>
      <c r="BZ84" s="35"/>
      <c r="CA84" s="35"/>
      <c r="CB84" s="35"/>
      <c r="CC84" s="35"/>
      <c r="CD84" s="74"/>
    </row>
    <row r="85" spans="1:82" ht="12.75">
      <c r="A85" s="44">
        <v>611011</v>
      </c>
      <c r="B85" s="45" t="s">
        <v>144</v>
      </c>
      <c r="C85" s="22">
        <f>SUM(D85:BS85)</f>
        <v>-3101809.88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24"/>
      <c r="AG85" s="24"/>
      <c r="AH85" s="24"/>
      <c r="AI85" s="46"/>
      <c r="AJ85" s="46"/>
      <c r="AK85" s="46"/>
      <c r="AL85" s="24"/>
      <c r="AM85" s="46"/>
      <c r="AN85" s="24"/>
      <c r="AO85" s="24"/>
      <c r="AP85" s="24"/>
      <c r="AQ85" s="46"/>
      <c r="AR85" s="46"/>
      <c r="AS85" s="46">
        <f>-'[1]HAYAT_TUM_MIZAN_300909'!$N$3341</f>
        <v>-2002340.56</v>
      </c>
      <c r="AT85" s="46"/>
      <c r="AU85" s="46"/>
      <c r="AV85" s="46"/>
      <c r="AW85" s="46"/>
      <c r="AX85" s="46"/>
      <c r="AY85" s="46"/>
      <c r="AZ85" s="46"/>
      <c r="BA85" s="46"/>
      <c r="BB85" s="46"/>
      <c r="BC85" s="24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24"/>
      <c r="BR85" s="46">
        <f>-'[1]HAYAT_TUM_MIZAN_300909'!$N$3806</f>
        <v>-1099469.32</v>
      </c>
      <c r="BS85" s="47"/>
      <c r="BT85" s="24"/>
      <c r="BU85" s="34"/>
      <c r="BV85" s="34"/>
      <c r="BW85" s="34"/>
      <c r="BX85" s="35"/>
      <c r="BY85" s="35"/>
      <c r="BZ85" s="35"/>
      <c r="CA85" s="35"/>
      <c r="CB85" s="35"/>
      <c r="CC85" s="35"/>
      <c r="CD85" s="74"/>
    </row>
    <row r="86" spans="1:82" ht="12.75">
      <c r="A86" s="44">
        <v>611012</v>
      </c>
      <c r="B86" s="45" t="s">
        <v>145</v>
      </c>
      <c r="C86" s="22">
        <f>SUM(D86:BS86)</f>
        <v>5816123.28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4"/>
      <c r="AG86" s="24"/>
      <c r="AH86" s="24"/>
      <c r="AI86" s="46"/>
      <c r="AJ86" s="46"/>
      <c r="AK86" s="46"/>
      <c r="AL86" s="24"/>
      <c r="AM86" s="46"/>
      <c r="AN86" s="24"/>
      <c r="AO86" s="24"/>
      <c r="AP86" s="24"/>
      <c r="AQ86" s="46"/>
      <c r="AR86" s="46"/>
      <c r="AS86" s="46">
        <f>+'[1]HAYAT_TUM_MIZAN_300909'!$O$3347</f>
        <v>4486090.16</v>
      </c>
      <c r="AT86" s="46"/>
      <c r="AU86" s="46"/>
      <c r="AV86" s="46"/>
      <c r="AW86" s="46"/>
      <c r="AX86" s="46"/>
      <c r="AY86" s="46"/>
      <c r="AZ86" s="46"/>
      <c r="BA86" s="46"/>
      <c r="BB86" s="46"/>
      <c r="BC86" s="24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24"/>
      <c r="BR86" s="46">
        <f>+'[1]HAYAT_TUM_MIZAN_300909'!$O$3812</f>
        <v>1330033.12</v>
      </c>
      <c r="BS86" s="47"/>
      <c r="BT86" s="24"/>
      <c r="BU86" s="34"/>
      <c r="BV86" s="34"/>
      <c r="BW86" s="34"/>
      <c r="BX86" s="35"/>
      <c r="BY86" s="35"/>
      <c r="BZ86" s="35"/>
      <c r="CA86" s="35"/>
      <c r="CB86" s="35"/>
      <c r="CC86" s="35"/>
      <c r="CD86" s="74"/>
    </row>
    <row r="87" spans="1:82" ht="12.75">
      <c r="A87" s="36">
        <v>61102</v>
      </c>
      <c r="B87" s="37" t="s">
        <v>146</v>
      </c>
      <c r="C87" s="38">
        <f>C88+C89</f>
        <v>-250007.08000000005</v>
      </c>
      <c r="D87" s="41">
        <f aca="true" t="shared" si="24" ref="D87:BN87">D88+D89</f>
        <v>0</v>
      </c>
      <c r="E87" s="42">
        <f t="shared" si="24"/>
        <v>0</v>
      </c>
      <c r="F87" s="42">
        <f t="shared" si="24"/>
        <v>0</v>
      </c>
      <c r="G87" s="42">
        <f t="shared" si="24"/>
        <v>0</v>
      </c>
      <c r="H87" s="42">
        <f t="shared" si="24"/>
        <v>0</v>
      </c>
      <c r="I87" s="42">
        <f t="shared" si="24"/>
        <v>0</v>
      </c>
      <c r="J87" s="42">
        <f>J88+J89</f>
        <v>0</v>
      </c>
      <c r="K87" s="42">
        <f t="shared" si="24"/>
        <v>0</v>
      </c>
      <c r="L87" s="42">
        <f t="shared" si="24"/>
        <v>0</v>
      </c>
      <c r="M87" s="42">
        <f t="shared" si="24"/>
        <v>0</v>
      </c>
      <c r="N87" s="42">
        <f t="shared" si="24"/>
        <v>0</v>
      </c>
      <c r="O87" s="42">
        <f t="shared" si="24"/>
        <v>0</v>
      </c>
      <c r="P87" s="42">
        <f t="shared" si="24"/>
        <v>0</v>
      </c>
      <c r="Q87" s="42">
        <f t="shared" si="24"/>
        <v>0</v>
      </c>
      <c r="R87" s="42">
        <f t="shared" si="24"/>
        <v>0</v>
      </c>
      <c r="S87" s="42">
        <f t="shared" si="24"/>
        <v>0</v>
      </c>
      <c r="T87" s="42">
        <f t="shared" si="24"/>
        <v>0</v>
      </c>
      <c r="U87" s="42">
        <f t="shared" si="24"/>
        <v>0</v>
      </c>
      <c r="V87" s="42">
        <f t="shared" si="24"/>
        <v>0</v>
      </c>
      <c r="W87" s="42">
        <f t="shared" si="24"/>
        <v>0</v>
      </c>
      <c r="X87" s="42">
        <f t="shared" si="24"/>
        <v>0</v>
      </c>
      <c r="Y87" s="42">
        <f t="shared" si="24"/>
        <v>0</v>
      </c>
      <c r="Z87" s="42">
        <f t="shared" si="24"/>
        <v>0</v>
      </c>
      <c r="AA87" s="42">
        <f t="shared" si="24"/>
        <v>0</v>
      </c>
      <c r="AB87" s="42">
        <f>AB88+AB89</f>
        <v>0</v>
      </c>
      <c r="AC87" s="42">
        <f>AC88+AC89</f>
        <v>0</v>
      </c>
      <c r="AD87" s="42">
        <f>AD88+AD89</f>
        <v>0</v>
      </c>
      <c r="AE87" s="42">
        <f>AE88+AE89</f>
        <v>0</v>
      </c>
      <c r="AF87" s="24"/>
      <c r="AG87" s="24"/>
      <c r="AH87" s="24"/>
      <c r="AI87" s="42">
        <f>AI88+AI89</f>
        <v>0</v>
      </c>
      <c r="AJ87" s="42">
        <f>AJ88+AJ89</f>
        <v>0</v>
      </c>
      <c r="AK87" s="42">
        <f>AK88+AK89</f>
        <v>0</v>
      </c>
      <c r="AL87" s="24"/>
      <c r="AM87" s="42">
        <f>AM88+AM89</f>
        <v>0</v>
      </c>
      <c r="AN87" s="24"/>
      <c r="AO87" s="24"/>
      <c r="AP87" s="24"/>
      <c r="AQ87" s="42">
        <f>AQ88+AQ89</f>
        <v>0</v>
      </c>
      <c r="AR87" s="42">
        <f>AR88+AR89</f>
        <v>0</v>
      </c>
      <c r="AS87" s="42">
        <f t="shared" si="24"/>
        <v>30224.690000000002</v>
      </c>
      <c r="AT87" s="42">
        <f>AT88+AT89</f>
        <v>0</v>
      </c>
      <c r="AU87" s="42">
        <f>AU88+AU89</f>
        <v>0</v>
      </c>
      <c r="AV87" s="42">
        <f>AV88+AV89</f>
        <v>0</v>
      </c>
      <c r="AW87" s="42">
        <f t="shared" si="24"/>
        <v>0</v>
      </c>
      <c r="AX87" s="42">
        <f>AX88+AX89</f>
        <v>0</v>
      </c>
      <c r="AY87" s="42">
        <f>AY88+AY89</f>
        <v>0</v>
      </c>
      <c r="AZ87" s="42">
        <f>AZ88+AZ89</f>
        <v>0</v>
      </c>
      <c r="BA87" s="42">
        <f>BA88+BA89</f>
        <v>0</v>
      </c>
      <c r="BB87" s="42">
        <f t="shared" si="24"/>
        <v>0</v>
      </c>
      <c r="BC87" s="24"/>
      <c r="BD87" s="42">
        <f t="shared" si="24"/>
        <v>0</v>
      </c>
      <c r="BE87" s="42">
        <f t="shared" si="24"/>
        <v>0</v>
      </c>
      <c r="BF87" s="42">
        <f t="shared" si="24"/>
        <v>0</v>
      </c>
      <c r="BG87" s="42">
        <f t="shared" si="24"/>
        <v>0</v>
      </c>
      <c r="BH87" s="42">
        <f t="shared" si="24"/>
        <v>0</v>
      </c>
      <c r="BI87" s="42">
        <f t="shared" si="24"/>
        <v>0</v>
      </c>
      <c r="BJ87" s="42">
        <f t="shared" si="24"/>
        <v>0</v>
      </c>
      <c r="BK87" s="42">
        <f t="shared" si="24"/>
        <v>0</v>
      </c>
      <c r="BL87" s="42">
        <f>BL88+BL89</f>
        <v>0</v>
      </c>
      <c r="BM87" s="42">
        <f t="shared" si="24"/>
        <v>0</v>
      </c>
      <c r="BN87" s="43">
        <f t="shared" si="24"/>
        <v>0</v>
      </c>
      <c r="BO87" s="43">
        <f>BO88+BO89</f>
        <v>0</v>
      </c>
      <c r="BP87" s="43">
        <f>BP88+BP89</f>
        <v>0</v>
      </c>
      <c r="BQ87" s="24"/>
      <c r="BR87" s="43">
        <f>BR88+BR89</f>
        <v>-280231.77</v>
      </c>
      <c r="BS87" s="42">
        <f>BS88+BS89</f>
        <v>0</v>
      </c>
      <c r="BT87" s="24"/>
      <c r="BU87" s="34"/>
      <c r="BV87" s="34"/>
      <c r="BW87" s="34"/>
      <c r="BX87" s="35"/>
      <c r="BY87" s="35"/>
      <c r="BZ87" s="35"/>
      <c r="CA87" s="35"/>
      <c r="CB87" s="35"/>
      <c r="CC87" s="35"/>
      <c r="CD87" s="74"/>
    </row>
    <row r="88" spans="1:82" ht="12.75">
      <c r="A88" s="44">
        <v>611021</v>
      </c>
      <c r="B88" s="45" t="s">
        <v>147</v>
      </c>
      <c r="C88" s="22">
        <f>SUM(D88:BS88)</f>
        <v>87746.78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24"/>
      <c r="AG88" s="24"/>
      <c r="AH88" s="24"/>
      <c r="AI88" s="46"/>
      <c r="AJ88" s="46"/>
      <c r="AK88" s="46"/>
      <c r="AL88" s="24"/>
      <c r="AM88" s="46"/>
      <c r="AN88" s="24"/>
      <c r="AO88" s="24"/>
      <c r="AP88" s="24"/>
      <c r="AQ88" s="46"/>
      <c r="AR88" s="46"/>
      <c r="AS88" s="46">
        <f>+'[1]HAYAT_TUM_MIZAN_300909'!$O$3354</f>
        <v>42699.97</v>
      </c>
      <c r="AT88" s="46"/>
      <c r="AU88" s="46"/>
      <c r="AV88" s="46"/>
      <c r="AW88" s="46"/>
      <c r="AX88" s="46"/>
      <c r="AY88" s="46"/>
      <c r="AZ88" s="46"/>
      <c r="BA88" s="46"/>
      <c r="BB88" s="46"/>
      <c r="BC88" s="24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24"/>
      <c r="BR88" s="46">
        <f>+'[1]HAYAT_TUM_MIZAN_300909'!$O$3819</f>
        <v>45046.81</v>
      </c>
      <c r="BS88" s="47"/>
      <c r="BT88" s="24"/>
      <c r="BU88" s="34"/>
      <c r="BV88" s="34"/>
      <c r="BW88" s="34"/>
      <c r="BX88" s="35"/>
      <c r="BY88" s="35"/>
      <c r="BZ88" s="35"/>
      <c r="CA88" s="35"/>
      <c r="CB88" s="35"/>
      <c r="CC88" s="35"/>
      <c r="CD88" s="74"/>
    </row>
    <row r="89" spans="1:82" ht="12.75">
      <c r="A89" s="44">
        <v>611022</v>
      </c>
      <c r="B89" s="45" t="s">
        <v>148</v>
      </c>
      <c r="C89" s="22">
        <f>SUM(D89:BS89)</f>
        <v>-337753.86000000004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24"/>
      <c r="AG89" s="24"/>
      <c r="AH89" s="24"/>
      <c r="AI89" s="46"/>
      <c r="AJ89" s="46"/>
      <c r="AK89" s="46"/>
      <c r="AL89" s="24"/>
      <c r="AM89" s="46"/>
      <c r="AN89" s="24"/>
      <c r="AO89" s="24"/>
      <c r="AP89" s="24"/>
      <c r="AQ89" s="46"/>
      <c r="AR89" s="46"/>
      <c r="AS89" s="46">
        <f>-'[1]HAYAT_TUM_MIZAN_300909'!$N$3361</f>
        <v>-12475.28</v>
      </c>
      <c r="AT89" s="46"/>
      <c r="AU89" s="46"/>
      <c r="AV89" s="46"/>
      <c r="AW89" s="46"/>
      <c r="AX89" s="46"/>
      <c r="AY89" s="46"/>
      <c r="AZ89" s="46"/>
      <c r="BA89" s="46"/>
      <c r="BB89" s="46"/>
      <c r="BC89" s="24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24"/>
      <c r="BR89" s="46">
        <f>-'[1]HAYAT_TUM_MIZAN_300909'!$N$3827</f>
        <v>-325278.58</v>
      </c>
      <c r="BS89" s="47"/>
      <c r="BT89" s="24"/>
      <c r="BU89" s="34"/>
      <c r="BV89" s="34"/>
      <c r="BW89" s="34"/>
      <c r="BX89" s="35"/>
      <c r="BY89" s="35"/>
      <c r="BZ89" s="35"/>
      <c r="CA89" s="35"/>
      <c r="CB89" s="35"/>
      <c r="CC89" s="35"/>
      <c r="CD89" s="74"/>
    </row>
    <row r="90" spans="1:82" ht="12.75">
      <c r="A90" s="28">
        <v>612</v>
      </c>
      <c r="B90" s="29" t="s">
        <v>149</v>
      </c>
      <c r="C90" s="30">
        <f>C91+C94</f>
        <v>69735.23</v>
      </c>
      <c r="D90" s="31">
        <f aca="true" t="shared" si="25" ref="D90:BN90">D91+D94</f>
        <v>0</v>
      </c>
      <c r="E90" s="32">
        <f t="shared" si="25"/>
        <v>0</v>
      </c>
      <c r="F90" s="32">
        <f t="shared" si="25"/>
        <v>0</v>
      </c>
      <c r="G90" s="32">
        <f t="shared" si="25"/>
        <v>0</v>
      </c>
      <c r="H90" s="32">
        <f t="shared" si="25"/>
        <v>0</v>
      </c>
      <c r="I90" s="32">
        <f t="shared" si="25"/>
        <v>0</v>
      </c>
      <c r="J90" s="32">
        <f>J91+J94</f>
        <v>0</v>
      </c>
      <c r="K90" s="32">
        <f t="shared" si="25"/>
        <v>0</v>
      </c>
      <c r="L90" s="32">
        <f t="shared" si="25"/>
        <v>0</v>
      </c>
      <c r="M90" s="32">
        <f t="shared" si="25"/>
        <v>0</v>
      </c>
      <c r="N90" s="32">
        <f t="shared" si="25"/>
        <v>0</v>
      </c>
      <c r="O90" s="32">
        <f t="shared" si="25"/>
        <v>0</v>
      </c>
      <c r="P90" s="32">
        <f t="shared" si="25"/>
        <v>0</v>
      </c>
      <c r="Q90" s="32">
        <f t="shared" si="25"/>
        <v>0</v>
      </c>
      <c r="R90" s="32">
        <f t="shared" si="25"/>
        <v>0</v>
      </c>
      <c r="S90" s="32">
        <f t="shared" si="25"/>
        <v>0</v>
      </c>
      <c r="T90" s="32">
        <f t="shared" si="25"/>
        <v>0</v>
      </c>
      <c r="U90" s="32">
        <f t="shared" si="25"/>
        <v>0</v>
      </c>
      <c r="V90" s="32">
        <f t="shared" si="25"/>
        <v>0</v>
      </c>
      <c r="W90" s="32">
        <f t="shared" si="25"/>
        <v>0</v>
      </c>
      <c r="X90" s="32">
        <f t="shared" si="25"/>
        <v>0</v>
      </c>
      <c r="Y90" s="32">
        <f t="shared" si="25"/>
        <v>0</v>
      </c>
      <c r="Z90" s="32">
        <f t="shared" si="25"/>
        <v>0</v>
      </c>
      <c r="AA90" s="32">
        <f t="shared" si="25"/>
        <v>0</v>
      </c>
      <c r="AB90" s="32">
        <f>AB91+AB94</f>
        <v>0</v>
      </c>
      <c r="AC90" s="32">
        <f>AC91+AC94</f>
        <v>0</v>
      </c>
      <c r="AD90" s="32">
        <f>AD91+AD94</f>
        <v>0</v>
      </c>
      <c r="AE90" s="32">
        <f>AE91+AE94</f>
        <v>0</v>
      </c>
      <c r="AF90" s="24"/>
      <c r="AG90" s="24"/>
      <c r="AH90" s="24"/>
      <c r="AI90" s="32">
        <f>AI91+AI94</f>
        <v>0</v>
      </c>
      <c r="AJ90" s="32">
        <f>AJ91+AJ94</f>
        <v>0</v>
      </c>
      <c r="AK90" s="32">
        <f>AK91+AK94</f>
        <v>0</v>
      </c>
      <c r="AL90" s="24"/>
      <c r="AM90" s="32">
        <f>AM91+AM94</f>
        <v>0</v>
      </c>
      <c r="AN90" s="24"/>
      <c r="AO90" s="24"/>
      <c r="AP90" s="24"/>
      <c r="AQ90" s="32">
        <f>AQ91+AQ94</f>
        <v>0</v>
      </c>
      <c r="AR90" s="32">
        <f>AR91+AR94</f>
        <v>0</v>
      </c>
      <c r="AS90" s="32">
        <f t="shared" si="25"/>
        <v>69735.23</v>
      </c>
      <c r="AT90" s="32">
        <f>AT91+AT94</f>
        <v>0</v>
      </c>
      <c r="AU90" s="32">
        <f>AU91+AU94</f>
        <v>0</v>
      </c>
      <c r="AV90" s="32">
        <f>AV91+AV94</f>
        <v>0</v>
      </c>
      <c r="AW90" s="32">
        <f t="shared" si="25"/>
        <v>0</v>
      </c>
      <c r="AX90" s="32">
        <f>AX91+AX94</f>
        <v>0</v>
      </c>
      <c r="AY90" s="32">
        <f>AY91+AY94</f>
        <v>0</v>
      </c>
      <c r="AZ90" s="32">
        <f>AZ91+AZ94</f>
        <v>0</v>
      </c>
      <c r="BA90" s="32">
        <f>BA91+BA94</f>
        <v>0</v>
      </c>
      <c r="BB90" s="32">
        <f t="shared" si="25"/>
        <v>0</v>
      </c>
      <c r="BC90" s="24"/>
      <c r="BD90" s="32">
        <f t="shared" si="25"/>
        <v>0</v>
      </c>
      <c r="BE90" s="32">
        <f t="shared" si="25"/>
        <v>0</v>
      </c>
      <c r="BF90" s="32">
        <f t="shared" si="25"/>
        <v>0</v>
      </c>
      <c r="BG90" s="32">
        <f t="shared" si="25"/>
        <v>0</v>
      </c>
      <c r="BH90" s="32">
        <f t="shared" si="25"/>
        <v>0</v>
      </c>
      <c r="BI90" s="32">
        <f t="shared" si="25"/>
        <v>0</v>
      </c>
      <c r="BJ90" s="32">
        <f t="shared" si="25"/>
        <v>0</v>
      </c>
      <c r="BK90" s="32">
        <f t="shared" si="25"/>
        <v>0</v>
      </c>
      <c r="BL90" s="32">
        <f>BL91+BL94</f>
        <v>0</v>
      </c>
      <c r="BM90" s="32">
        <f t="shared" si="25"/>
        <v>0</v>
      </c>
      <c r="BN90" s="33">
        <f t="shared" si="25"/>
        <v>0</v>
      </c>
      <c r="BO90" s="33">
        <f>BO91+BO94</f>
        <v>0</v>
      </c>
      <c r="BP90" s="33">
        <f>BP91+BP94</f>
        <v>0</v>
      </c>
      <c r="BQ90" s="24"/>
      <c r="BR90" s="33">
        <f>BR91+BR94</f>
        <v>0</v>
      </c>
      <c r="BS90" s="32">
        <f>BS91+BS94</f>
        <v>0</v>
      </c>
      <c r="BT90" s="24"/>
      <c r="BU90" s="34"/>
      <c r="BV90" s="34"/>
      <c r="BW90" s="34"/>
      <c r="BX90" s="35"/>
      <c r="BY90" s="35"/>
      <c r="BZ90" s="35"/>
      <c r="CA90" s="35"/>
      <c r="CB90" s="35"/>
      <c r="CC90" s="35"/>
      <c r="CD90" s="74"/>
    </row>
    <row r="91" spans="1:82" ht="12.75">
      <c r="A91" s="36">
        <v>61201</v>
      </c>
      <c r="B91" s="37" t="s">
        <v>150</v>
      </c>
      <c r="C91" s="38">
        <f>C92+C93</f>
        <v>69735.23</v>
      </c>
      <c r="D91" s="41">
        <f aca="true" t="shared" si="26" ref="D91:BN91">D92+D93</f>
        <v>0</v>
      </c>
      <c r="E91" s="42">
        <f t="shared" si="26"/>
        <v>0</v>
      </c>
      <c r="F91" s="42">
        <f t="shared" si="26"/>
        <v>0</v>
      </c>
      <c r="G91" s="42">
        <f t="shared" si="26"/>
        <v>0</v>
      </c>
      <c r="H91" s="42">
        <f t="shared" si="26"/>
        <v>0</v>
      </c>
      <c r="I91" s="42">
        <f t="shared" si="26"/>
        <v>0</v>
      </c>
      <c r="J91" s="42">
        <f>J92+J93</f>
        <v>0</v>
      </c>
      <c r="K91" s="42">
        <f t="shared" si="26"/>
        <v>0</v>
      </c>
      <c r="L91" s="42">
        <f t="shared" si="26"/>
        <v>0</v>
      </c>
      <c r="M91" s="42">
        <f t="shared" si="26"/>
        <v>0</v>
      </c>
      <c r="N91" s="42">
        <f t="shared" si="26"/>
        <v>0</v>
      </c>
      <c r="O91" s="42">
        <f t="shared" si="26"/>
        <v>0</v>
      </c>
      <c r="P91" s="42">
        <f t="shared" si="26"/>
        <v>0</v>
      </c>
      <c r="Q91" s="42">
        <f t="shared" si="26"/>
        <v>0</v>
      </c>
      <c r="R91" s="42">
        <f t="shared" si="26"/>
        <v>0</v>
      </c>
      <c r="S91" s="42">
        <f t="shared" si="26"/>
        <v>0</v>
      </c>
      <c r="T91" s="42">
        <f t="shared" si="26"/>
        <v>0</v>
      </c>
      <c r="U91" s="42">
        <f t="shared" si="26"/>
        <v>0</v>
      </c>
      <c r="V91" s="42">
        <f t="shared" si="26"/>
        <v>0</v>
      </c>
      <c r="W91" s="42">
        <f t="shared" si="26"/>
        <v>0</v>
      </c>
      <c r="X91" s="42">
        <f t="shared" si="26"/>
        <v>0</v>
      </c>
      <c r="Y91" s="42">
        <f t="shared" si="26"/>
        <v>0</v>
      </c>
      <c r="Z91" s="42">
        <f t="shared" si="26"/>
        <v>0</v>
      </c>
      <c r="AA91" s="42">
        <f t="shared" si="26"/>
        <v>0</v>
      </c>
      <c r="AB91" s="42">
        <f>AB92+AB93</f>
        <v>0</v>
      </c>
      <c r="AC91" s="42">
        <f>AC92+AC93</f>
        <v>0</v>
      </c>
      <c r="AD91" s="42">
        <f>AD92+AD93</f>
        <v>0</v>
      </c>
      <c r="AE91" s="42">
        <f>AE92+AE93</f>
        <v>0</v>
      </c>
      <c r="AF91" s="24"/>
      <c r="AG91" s="24"/>
      <c r="AH91" s="24"/>
      <c r="AI91" s="42">
        <f>AI92+AI93</f>
        <v>0</v>
      </c>
      <c r="AJ91" s="42">
        <f>AJ92+AJ93</f>
        <v>0</v>
      </c>
      <c r="AK91" s="42">
        <f>AK92+AK93</f>
        <v>0</v>
      </c>
      <c r="AL91" s="24"/>
      <c r="AM91" s="42">
        <f>AM92+AM93</f>
        <v>0</v>
      </c>
      <c r="AN91" s="24"/>
      <c r="AO91" s="24"/>
      <c r="AP91" s="24"/>
      <c r="AQ91" s="42">
        <f>AQ92+AQ93</f>
        <v>0</v>
      </c>
      <c r="AR91" s="42">
        <f>AR92+AR93</f>
        <v>0</v>
      </c>
      <c r="AS91" s="42">
        <f t="shared" si="26"/>
        <v>69735.23</v>
      </c>
      <c r="AT91" s="42">
        <f>AT92+AT93</f>
        <v>0</v>
      </c>
      <c r="AU91" s="42">
        <f>AU92+AU93</f>
        <v>0</v>
      </c>
      <c r="AV91" s="42">
        <f>AV92+AV93</f>
        <v>0</v>
      </c>
      <c r="AW91" s="42">
        <f t="shared" si="26"/>
        <v>0</v>
      </c>
      <c r="AX91" s="42">
        <f>AX92+AX93</f>
        <v>0</v>
      </c>
      <c r="AY91" s="42">
        <f>AY92+AY93</f>
        <v>0</v>
      </c>
      <c r="AZ91" s="42">
        <f>AZ92+AZ93</f>
        <v>0</v>
      </c>
      <c r="BA91" s="42">
        <f>BA92+BA93</f>
        <v>0</v>
      </c>
      <c r="BB91" s="42">
        <f t="shared" si="26"/>
        <v>0</v>
      </c>
      <c r="BC91" s="24"/>
      <c r="BD91" s="42">
        <f t="shared" si="26"/>
        <v>0</v>
      </c>
      <c r="BE91" s="42">
        <f t="shared" si="26"/>
        <v>0</v>
      </c>
      <c r="BF91" s="42">
        <f t="shared" si="26"/>
        <v>0</v>
      </c>
      <c r="BG91" s="42">
        <f t="shared" si="26"/>
        <v>0</v>
      </c>
      <c r="BH91" s="42">
        <f t="shared" si="26"/>
        <v>0</v>
      </c>
      <c r="BI91" s="42">
        <f t="shared" si="26"/>
        <v>0</v>
      </c>
      <c r="BJ91" s="42">
        <f t="shared" si="26"/>
        <v>0</v>
      </c>
      <c r="BK91" s="42">
        <f t="shared" si="26"/>
        <v>0</v>
      </c>
      <c r="BL91" s="42">
        <f>BL92+BL93</f>
        <v>0</v>
      </c>
      <c r="BM91" s="42">
        <f t="shared" si="26"/>
        <v>0</v>
      </c>
      <c r="BN91" s="43">
        <f t="shared" si="26"/>
        <v>0</v>
      </c>
      <c r="BO91" s="43">
        <f>BO92+BO93</f>
        <v>0</v>
      </c>
      <c r="BP91" s="43">
        <f>BP92+BP93</f>
        <v>0</v>
      </c>
      <c r="BQ91" s="24"/>
      <c r="BR91" s="43">
        <f>BR92+BR93</f>
        <v>0</v>
      </c>
      <c r="BS91" s="42">
        <f>BS92+BS93</f>
        <v>0</v>
      </c>
      <c r="BT91" s="24"/>
      <c r="BU91" s="34"/>
      <c r="BV91" s="34"/>
      <c r="BW91" s="34"/>
      <c r="BX91" s="35"/>
      <c r="BY91" s="35"/>
      <c r="BZ91" s="35"/>
      <c r="CA91" s="35"/>
      <c r="CB91" s="35"/>
      <c r="CC91" s="35"/>
      <c r="CD91" s="74"/>
    </row>
    <row r="92" spans="1:82" ht="12.75">
      <c r="A92" s="44">
        <v>612011</v>
      </c>
      <c r="B92" s="45" t="s">
        <v>151</v>
      </c>
      <c r="C92" s="22">
        <f>SUM(D92:BS92)</f>
        <v>0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24"/>
      <c r="AG92" s="24"/>
      <c r="AH92" s="24"/>
      <c r="AI92" s="46"/>
      <c r="AJ92" s="46"/>
      <c r="AK92" s="46"/>
      <c r="AL92" s="24"/>
      <c r="AM92" s="46"/>
      <c r="AN92" s="24"/>
      <c r="AO92" s="24"/>
      <c r="AP92" s="24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24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24"/>
      <c r="BR92" s="46"/>
      <c r="BS92" s="47"/>
      <c r="BT92" s="24"/>
      <c r="BU92" s="34"/>
      <c r="BV92" s="34"/>
      <c r="BW92" s="34"/>
      <c r="BX92" s="35"/>
      <c r="BY92" s="35"/>
      <c r="BZ92" s="35"/>
      <c r="CA92" s="35"/>
      <c r="CB92" s="35"/>
      <c r="CC92" s="35"/>
      <c r="CD92" s="74"/>
    </row>
    <row r="93" spans="1:82" ht="12.75">
      <c r="A93" s="44">
        <v>612012</v>
      </c>
      <c r="B93" s="45" t="s">
        <v>152</v>
      </c>
      <c r="C93" s="22">
        <f>SUM(D93:BS93)</f>
        <v>69735.23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24"/>
      <c r="AG93" s="24"/>
      <c r="AH93" s="24"/>
      <c r="AI93" s="46"/>
      <c r="AJ93" s="46"/>
      <c r="AK93" s="46"/>
      <c r="AL93" s="24"/>
      <c r="AM93" s="46"/>
      <c r="AN93" s="24"/>
      <c r="AO93" s="24"/>
      <c r="AP93" s="24"/>
      <c r="AQ93" s="46"/>
      <c r="AR93" s="46"/>
      <c r="AS93" s="46">
        <f>+'[1]HAYAT_TUM_MIZAN_300909'!$O$3374</f>
        <v>69735.23</v>
      </c>
      <c r="AT93" s="46"/>
      <c r="AU93" s="46"/>
      <c r="AV93" s="46"/>
      <c r="AW93" s="46"/>
      <c r="AX93" s="46"/>
      <c r="AY93" s="46"/>
      <c r="AZ93" s="46"/>
      <c r="BA93" s="46"/>
      <c r="BB93" s="46"/>
      <c r="BC93" s="24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24"/>
      <c r="BR93" s="46"/>
      <c r="BS93" s="47"/>
      <c r="BT93" s="24"/>
      <c r="BU93" s="34"/>
      <c r="BV93" s="34"/>
      <c r="BW93" s="34"/>
      <c r="BX93" s="35"/>
      <c r="BY93" s="35"/>
      <c r="BZ93" s="35"/>
      <c r="CA93" s="35"/>
      <c r="CB93" s="35"/>
      <c r="CC93" s="35"/>
      <c r="CD93" s="74"/>
    </row>
    <row r="94" spans="1:82" ht="12.75">
      <c r="A94" s="36">
        <v>61202</v>
      </c>
      <c r="B94" s="37" t="s">
        <v>153</v>
      </c>
      <c r="C94" s="38">
        <f>C95+C96</f>
        <v>0</v>
      </c>
      <c r="D94" s="41">
        <f aca="true" t="shared" si="27" ref="D94:BN94">D95+D96</f>
        <v>0</v>
      </c>
      <c r="E94" s="42">
        <f t="shared" si="27"/>
        <v>0</v>
      </c>
      <c r="F94" s="42">
        <f t="shared" si="27"/>
        <v>0</v>
      </c>
      <c r="G94" s="42">
        <f t="shared" si="27"/>
        <v>0</v>
      </c>
      <c r="H94" s="42">
        <f t="shared" si="27"/>
        <v>0</v>
      </c>
      <c r="I94" s="42">
        <f t="shared" si="27"/>
        <v>0</v>
      </c>
      <c r="J94" s="42">
        <f>J95+J96</f>
        <v>0</v>
      </c>
      <c r="K94" s="42">
        <f t="shared" si="27"/>
        <v>0</v>
      </c>
      <c r="L94" s="42">
        <f t="shared" si="27"/>
        <v>0</v>
      </c>
      <c r="M94" s="42">
        <f t="shared" si="27"/>
        <v>0</v>
      </c>
      <c r="N94" s="42">
        <f t="shared" si="27"/>
        <v>0</v>
      </c>
      <c r="O94" s="42">
        <f t="shared" si="27"/>
        <v>0</v>
      </c>
      <c r="P94" s="42">
        <f t="shared" si="27"/>
        <v>0</v>
      </c>
      <c r="Q94" s="42">
        <f t="shared" si="27"/>
        <v>0</v>
      </c>
      <c r="R94" s="42">
        <f t="shared" si="27"/>
        <v>0</v>
      </c>
      <c r="S94" s="42">
        <f t="shared" si="27"/>
        <v>0</v>
      </c>
      <c r="T94" s="42">
        <f t="shared" si="27"/>
        <v>0</v>
      </c>
      <c r="U94" s="42">
        <f t="shared" si="27"/>
        <v>0</v>
      </c>
      <c r="V94" s="42">
        <f t="shared" si="27"/>
        <v>0</v>
      </c>
      <c r="W94" s="42">
        <f t="shared" si="27"/>
        <v>0</v>
      </c>
      <c r="X94" s="42">
        <f t="shared" si="27"/>
        <v>0</v>
      </c>
      <c r="Y94" s="42">
        <f t="shared" si="27"/>
        <v>0</v>
      </c>
      <c r="Z94" s="42">
        <f t="shared" si="27"/>
        <v>0</v>
      </c>
      <c r="AA94" s="42">
        <f t="shared" si="27"/>
        <v>0</v>
      </c>
      <c r="AB94" s="42">
        <f>AB95+AB96</f>
        <v>0</v>
      </c>
      <c r="AC94" s="42">
        <f>AC95+AC96</f>
        <v>0</v>
      </c>
      <c r="AD94" s="42">
        <f>AD95+AD96</f>
        <v>0</v>
      </c>
      <c r="AE94" s="42">
        <f>AE95+AE96</f>
        <v>0</v>
      </c>
      <c r="AF94" s="24"/>
      <c r="AG94" s="24"/>
      <c r="AH94" s="24"/>
      <c r="AI94" s="42">
        <f>AI95+AI96</f>
        <v>0</v>
      </c>
      <c r="AJ94" s="42">
        <f>AJ95+AJ96</f>
        <v>0</v>
      </c>
      <c r="AK94" s="42">
        <f>AK95+AK96</f>
        <v>0</v>
      </c>
      <c r="AL94" s="24"/>
      <c r="AM94" s="42">
        <f>AM95+AM96</f>
        <v>0</v>
      </c>
      <c r="AN94" s="24"/>
      <c r="AO94" s="24"/>
      <c r="AP94" s="24"/>
      <c r="AQ94" s="42">
        <f>AQ95+AQ96</f>
        <v>0</v>
      </c>
      <c r="AR94" s="42">
        <f>AR95+AR96</f>
        <v>0</v>
      </c>
      <c r="AS94" s="42">
        <f t="shared" si="27"/>
        <v>0</v>
      </c>
      <c r="AT94" s="42">
        <f>AT95+AT96</f>
        <v>0</v>
      </c>
      <c r="AU94" s="42">
        <f>AU95+AU96</f>
        <v>0</v>
      </c>
      <c r="AV94" s="42">
        <f>AV95+AV96</f>
        <v>0</v>
      </c>
      <c r="AW94" s="42">
        <f t="shared" si="27"/>
        <v>0</v>
      </c>
      <c r="AX94" s="42">
        <f>AX95+AX96</f>
        <v>0</v>
      </c>
      <c r="AY94" s="42">
        <f>AY95+AY96</f>
        <v>0</v>
      </c>
      <c r="AZ94" s="42">
        <f>AZ95+AZ96</f>
        <v>0</v>
      </c>
      <c r="BA94" s="42">
        <f>BA95+BA96</f>
        <v>0</v>
      </c>
      <c r="BB94" s="42">
        <f t="shared" si="27"/>
        <v>0</v>
      </c>
      <c r="BC94" s="24"/>
      <c r="BD94" s="42">
        <f t="shared" si="27"/>
        <v>0</v>
      </c>
      <c r="BE94" s="42">
        <f t="shared" si="27"/>
        <v>0</v>
      </c>
      <c r="BF94" s="42">
        <f t="shared" si="27"/>
        <v>0</v>
      </c>
      <c r="BG94" s="42">
        <f t="shared" si="27"/>
        <v>0</v>
      </c>
      <c r="BH94" s="42">
        <f t="shared" si="27"/>
        <v>0</v>
      </c>
      <c r="BI94" s="42">
        <f t="shared" si="27"/>
        <v>0</v>
      </c>
      <c r="BJ94" s="42">
        <f t="shared" si="27"/>
        <v>0</v>
      </c>
      <c r="BK94" s="42">
        <f t="shared" si="27"/>
        <v>0</v>
      </c>
      <c r="BL94" s="42">
        <f>BL95+BL96</f>
        <v>0</v>
      </c>
      <c r="BM94" s="42">
        <f t="shared" si="27"/>
        <v>0</v>
      </c>
      <c r="BN94" s="43">
        <f t="shared" si="27"/>
        <v>0</v>
      </c>
      <c r="BO94" s="43">
        <f>BO95+BO96</f>
        <v>0</v>
      </c>
      <c r="BP94" s="43">
        <f>BP95+BP96</f>
        <v>0</v>
      </c>
      <c r="BQ94" s="24"/>
      <c r="BR94" s="43">
        <f>BR95+BR96</f>
        <v>0</v>
      </c>
      <c r="BS94" s="42">
        <f>BS95+BS96</f>
        <v>0</v>
      </c>
      <c r="BT94" s="24"/>
      <c r="BU94" s="34"/>
      <c r="BV94" s="34"/>
      <c r="BW94" s="34"/>
      <c r="BX94" s="35"/>
      <c r="BY94" s="35"/>
      <c r="BZ94" s="35"/>
      <c r="CA94" s="35"/>
      <c r="CB94" s="35"/>
      <c r="CC94" s="35"/>
      <c r="CD94" s="74"/>
    </row>
    <row r="95" spans="1:82" ht="12.75">
      <c r="A95" s="44">
        <v>612021</v>
      </c>
      <c r="B95" s="45" t="s">
        <v>154</v>
      </c>
      <c r="C95" s="22">
        <f>SUM(D95:BS95)</f>
        <v>0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24"/>
      <c r="AG95" s="24"/>
      <c r="AH95" s="24"/>
      <c r="AI95" s="46"/>
      <c r="AJ95" s="46"/>
      <c r="AK95" s="46"/>
      <c r="AL95" s="24"/>
      <c r="AM95" s="46"/>
      <c r="AN95" s="24"/>
      <c r="AO95" s="24"/>
      <c r="AP95" s="24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24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24"/>
      <c r="BR95" s="46"/>
      <c r="BS95" s="47"/>
      <c r="BT95" s="24"/>
      <c r="BU95" s="34"/>
      <c r="BV95" s="34"/>
      <c r="BW95" s="34"/>
      <c r="BX95" s="35"/>
      <c r="BY95" s="35"/>
      <c r="BZ95" s="35"/>
      <c r="CA95" s="35"/>
      <c r="CB95" s="35"/>
      <c r="CC95" s="35"/>
      <c r="CD95" s="74"/>
    </row>
    <row r="96" spans="1:82" ht="12.75">
      <c r="A96" s="44">
        <v>612022</v>
      </c>
      <c r="B96" s="45" t="s">
        <v>155</v>
      </c>
      <c r="C96" s="22">
        <f>SUM(D96:BS96)</f>
        <v>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24"/>
      <c r="AG96" s="24"/>
      <c r="AH96" s="24"/>
      <c r="AI96" s="46"/>
      <c r="AJ96" s="46"/>
      <c r="AK96" s="46"/>
      <c r="AL96" s="24"/>
      <c r="AM96" s="46"/>
      <c r="AN96" s="24"/>
      <c r="AO96" s="24"/>
      <c r="AP96" s="24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24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24"/>
      <c r="BR96" s="46"/>
      <c r="BS96" s="47"/>
      <c r="BT96" s="24"/>
      <c r="BU96" s="34"/>
      <c r="BV96" s="34"/>
      <c r="BW96" s="34"/>
      <c r="BX96" s="35"/>
      <c r="BY96" s="35"/>
      <c r="BZ96" s="35"/>
      <c r="CA96" s="35"/>
      <c r="CB96" s="35"/>
      <c r="CC96" s="35"/>
      <c r="CD96" s="74"/>
    </row>
    <row r="97" spans="1:82" ht="12.75">
      <c r="A97" s="28">
        <v>613</v>
      </c>
      <c r="B97" s="29" t="s">
        <v>156</v>
      </c>
      <c r="C97" s="30">
        <f>C98+C101+C104</f>
        <v>0</v>
      </c>
      <c r="D97" s="31">
        <f aca="true" t="shared" si="28" ref="D97:BN97">D98+D101+D104</f>
        <v>0</v>
      </c>
      <c r="E97" s="32">
        <f t="shared" si="28"/>
        <v>0</v>
      </c>
      <c r="F97" s="32">
        <f t="shared" si="28"/>
        <v>0</v>
      </c>
      <c r="G97" s="32">
        <f t="shared" si="28"/>
        <v>0</v>
      </c>
      <c r="H97" s="32">
        <f t="shared" si="28"/>
        <v>0</v>
      </c>
      <c r="I97" s="32">
        <f t="shared" si="28"/>
        <v>0</v>
      </c>
      <c r="J97" s="32">
        <f>J98+J101+J104</f>
        <v>0</v>
      </c>
      <c r="K97" s="32">
        <f t="shared" si="28"/>
        <v>0</v>
      </c>
      <c r="L97" s="32">
        <f t="shared" si="28"/>
        <v>0</v>
      </c>
      <c r="M97" s="32">
        <f t="shared" si="28"/>
        <v>0</v>
      </c>
      <c r="N97" s="32">
        <f t="shared" si="28"/>
        <v>0</v>
      </c>
      <c r="O97" s="32">
        <f t="shared" si="28"/>
        <v>0</v>
      </c>
      <c r="P97" s="32">
        <f t="shared" si="28"/>
        <v>0</v>
      </c>
      <c r="Q97" s="32">
        <f t="shared" si="28"/>
        <v>0</v>
      </c>
      <c r="R97" s="32">
        <f t="shared" si="28"/>
        <v>0</v>
      </c>
      <c r="S97" s="32">
        <f t="shared" si="28"/>
        <v>0</v>
      </c>
      <c r="T97" s="32">
        <f t="shared" si="28"/>
        <v>0</v>
      </c>
      <c r="U97" s="32">
        <f t="shared" si="28"/>
        <v>0</v>
      </c>
      <c r="V97" s="32">
        <f t="shared" si="28"/>
        <v>0</v>
      </c>
      <c r="W97" s="32">
        <f t="shared" si="28"/>
        <v>0</v>
      </c>
      <c r="X97" s="32">
        <f t="shared" si="28"/>
        <v>0</v>
      </c>
      <c r="Y97" s="32">
        <f t="shared" si="28"/>
        <v>0</v>
      </c>
      <c r="Z97" s="32">
        <f t="shared" si="28"/>
        <v>0</v>
      </c>
      <c r="AA97" s="32">
        <f t="shared" si="28"/>
        <v>0</v>
      </c>
      <c r="AB97" s="32">
        <f>AB98+AB101+AB104</f>
        <v>0</v>
      </c>
      <c r="AC97" s="32">
        <f>AC98+AC101+AC104</f>
        <v>0</v>
      </c>
      <c r="AD97" s="32">
        <f>AD98+AD101+AD104</f>
        <v>0</v>
      </c>
      <c r="AE97" s="32">
        <f>AE98+AE101+AE104</f>
        <v>0</v>
      </c>
      <c r="AF97" s="24"/>
      <c r="AG97" s="24"/>
      <c r="AH97" s="24"/>
      <c r="AI97" s="32">
        <f>AI98+AI101+AI104</f>
        <v>0</v>
      </c>
      <c r="AJ97" s="32">
        <f>AJ98+AJ101+AJ104</f>
        <v>0</v>
      </c>
      <c r="AK97" s="32">
        <f>AK98+AK101+AK104</f>
        <v>0</v>
      </c>
      <c r="AL97" s="24"/>
      <c r="AM97" s="32">
        <f>AM98+AM101+AM104</f>
        <v>0</v>
      </c>
      <c r="AN97" s="24"/>
      <c r="AO97" s="24"/>
      <c r="AP97" s="24"/>
      <c r="AQ97" s="32">
        <f>AQ98+AQ101+AQ104</f>
        <v>0</v>
      </c>
      <c r="AR97" s="32">
        <f>AR98+AR101+AR104</f>
        <v>0</v>
      </c>
      <c r="AS97" s="32">
        <f t="shared" si="28"/>
        <v>0</v>
      </c>
      <c r="AT97" s="32">
        <f>AT98+AT101+AT104</f>
        <v>0</v>
      </c>
      <c r="AU97" s="32">
        <f>AU98+AU101+AU104</f>
        <v>0</v>
      </c>
      <c r="AV97" s="32">
        <f>AV98+AV101+AV104</f>
        <v>0</v>
      </c>
      <c r="AW97" s="32">
        <f t="shared" si="28"/>
        <v>0</v>
      </c>
      <c r="AX97" s="32">
        <f>AX98+AX101+AX104</f>
        <v>0</v>
      </c>
      <c r="AY97" s="32">
        <f>AY98+AY101+AY104</f>
        <v>0</v>
      </c>
      <c r="AZ97" s="32">
        <f>AZ98+AZ101+AZ104</f>
        <v>0</v>
      </c>
      <c r="BA97" s="32">
        <f>BA98+BA101+BA104</f>
        <v>0</v>
      </c>
      <c r="BB97" s="32">
        <f t="shared" si="28"/>
        <v>0</v>
      </c>
      <c r="BC97" s="24"/>
      <c r="BD97" s="32">
        <f t="shared" si="28"/>
        <v>0</v>
      </c>
      <c r="BE97" s="32">
        <f t="shared" si="28"/>
        <v>0</v>
      </c>
      <c r="BF97" s="32">
        <f t="shared" si="28"/>
        <v>0</v>
      </c>
      <c r="BG97" s="32">
        <f t="shared" si="28"/>
        <v>0</v>
      </c>
      <c r="BH97" s="32">
        <f t="shared" si="28"/>
        <v>0</v>
      </c>
      <c r="BI97" s="32">
        <f t="shared" si="28"/>
        <v>0</v>
      </c>
      <c r="BJ97" s="32">
        <f t="shared" si="28"/>
        <v>0</v>
      </c>
      <c r="BK97" s="32">
        <f t="shared" si="28"/>
        <v>0</v>
      </c>
      <c r="BL97" s="32">
        <f>BL98+BL101+BL104</f>
        <v>0</v>
      </c>
      <c r="BM97" s="32">
        <f t="shared" si="28"/>
        <v>0</v>
      </c>
      <c r="BN97" s="33">
        <f t="shared" si="28"/>
        <v>0</v>
      </c>
      <c r="BO97" s="33">
        <f>BO98+BO101+BO104</f>
        <v>0</v>
      </c>
      <c r="BP97" s="33">
        <f>BP98+BP101+BP104</f>
        <v>0</v>
      </c>
      <c r="BQ97" s="24"/>
      <c r="BR97" s="33">
        <f>BR98+BR101+BR104</f>
        <v>0</v>
      </c>
      <c r="BS97" s="32">
        <f>BS98+BS101+BS104</f>
        <v>0</v>
      </c>
      <c r="BT97" s="24"/>
      <c r="BU97" s="34"/>
      <c r="BV97" s="34"/>
      <c r="BW97" s="34"/>
      <c r="BX97" s="35"/>
      <c r="BY97" s="35"/>
      <c r="BZ97" s="35"/>
      <c r="CA97" s="35"/>
      <c r="CB97" s="35"/>
      <c r="CC97" s="35"/>
      <c r="CD97" s="74"/>
    </row>
    <row r="98" spans="1:82" ht="12.75">
      <c r="A98" s="36">
        <v>61301</v>
      </c>
      <c r="B98" s="37" t="s">
        <v>157</v>
      </c>
      <c r="C98" s="38">
        <f>C99+C100</f>
        <v>0</v>
      </c>
      <c r="D98" s="41">
        <f aca="true" t="shared" si="29" ref="D98:BN98">D99+D100</f>
        <v>0</v>
      </c>
      <c r="E98" s="42">
        <f t="shared" si="29"/>
        <v>0</v>
      </c>
      <c r="F98" s="42">
        <f t="shared" si="29"/>
        <v>0</v>
      </c>
      <c r="G98" s="42">
        <f t="shared" si="29"/>
        <v>0</v>
      </c>
      <c r="H98" s="42">
        <f t="shared" si="29"/>
        <v>0</v>
      </c>
      <c r="I98" s="42">
        <f t="shared" si="29"/>
        <v>0</v>
      </c>
      <c r="J98" s="42">
        <f>J99+J100</f>
        <v>0</v>
      </c>
      <c r="K98" s="42">
        <f t="shared" si="29"/>
        <v>0</v>
      </c>
      <c r="L98" s="42">
        <f t="shared" si="29"/>
        <v>0</v>
      </c>
      <c r="M98" s="42">
        <f t="shared" si="29"/>
        <v>0</v>
      </c>
      <c r="N98" s="42">
        <f t="shared" si="29"/>
        <v>0</v>
      </c>
      <c r="O98" s="42">
        <f t="shared" si="29"/>
        <v>0</v>
      </c>
      <c r="P98" s="42">
        <f t="shared" si="29"/>
        <v>0</v>
      </c>
      <c r="Q98" s="42">
        <f t="shared" si="29"/>
        <v>0</v>
      </c>
      <c r="R98" s="42">
        <f t="shared" si="29"/>
        <v>0</v>
      </c>
      <c r="S98" s="42">
        <f t="shared" si="29"/>
        <v>0</v>
      </c>
      <c r="T98" s="42">
        <f t="shared" si="29"/>
        <v>0</v>
      </c>
      <c r="U98" s="42">
        <f t="shared" si="29"/>
        <v>0</v>
      </c>
      <c r="V98" s="42">
        <f t="shared" si="29"/>
        <v>0</v>
      </c>
      <c r="W98" s="42">
        <f t="shared" si="29"/>
        <v>0</v>
      </c>
      <c r="X98" s="42">
        <f t="shared" si="29"/>
        <v>0</v>
      </c>
      <c r="Y98" s="42">
        <f t="shared" si="29"/>
        <v>0</v>
      </c>
      <c r="Z98" s="42">
        <f t="shared" si="29"/>
        <v>0</v>
      </c>
      <c r="AA98" s="42">
        <f t="shared" si="29"/>
        <v>0</v>
      </c>
      <c r="AB98" s="42">
        <f>AB99+AB100</f>
        <v>0</v>
      </c>
      <c r="AC98" s="42">
        <f>AC99+AC100</f>
        <v>0</v>
      </c>
      <c r="AD98" s="42">
        <f>AD99+AD100</f>
        <v>0</v>
      </c>
      <c r="AE98" s="42">
        <f>AE99+AE100</f>
        <v>0</v>
      </c>
      <c r="AF98" s="24"/>
      <c r="AG98" s="24"/>
      <c r="AH98" s="24"/>
      <c r="AI98" s="42">
        <f>AI99+AI100</f>
        <v>0</v>
      </c>
      <c r="AJ98" s="42">
        <f>AJ99+AJ100</f>
        <v>0</v>
      </c>
      <c r="AK98" s="42">
        <f>AK99+AK100</f>
        <v>0</v>
      </c>
      <c r="AL98" s="24"/>
      <c r="AM98" s="42">
        <f>AM99+AM100</f>
        <v>0</v>
      </c>
      <c r="AN98" s="24"/>
      <c r="AO98" s="24"/>
      <c r="AP98" s="24"/>
      <c r="AQ98" s="42">
        <f>AQ99+AQ100</f>
        <v>0</v>
      </c>
      <c r="AR98" s="42">
        <f>AR99+AR100</f>
        <v>0</v>
      </c>
      <c r="AS98" s="42">
        <f t="shared" si="29"/>
        <v>0</v>
      </c>
      <c r="AT98" s="42">
        <f>AT99+AT100</f>
        <v>0</v>
      </c>
      <c r="AU98" s="42">
        <f>AU99+AU100</f>
        <v>0</v>
      </c>
      <c r="AV98" s="42">
        <f>AV99+AV100</f>
        <v>0</v>
      </c>
      <c r="AW98" s="42">
        <f t="shared" si="29"/>
        <v>0</v>
      </c>
      <c r="AX98" s="42">
        <f>AX99+AX100</f>
        <v>0</v>
      </c>
      <c r="AY98" s="42">
        <f>AY99+AY100</f>
        <v>0</v>
      </c>
      <c r="AZ98" s="42">
        <f>AZ99+AZ100</f>
        <v>0</v>
      </c>
      <c r="BA98" s="42">
        <f>BA99+BA100</f>
        <v>0</v>
      </c>
      <c r="BB98" s="42">
        <f t="shared" si="29"/>
        <v>0</v>
      </c>
      <c r="BC98" s="24"/>
      <c r="BD98" s="42">
        <f t="shared" si="29"/>
        <v>0</v>
      </c>
      <c r="BE98" s="42">
        <f t="shared" si="29"/>
        <v>0</v>
      </c>
      <c r="BF98" s="42">
        <f t="shared" si="29"/>
        <v>0</v>
      </c>
      <c r="BG98" s="42">
        <f t="shared" si="29"/>
        <v>0</v>
      </c>
      <c r="BH98" s="42">
        <f t="shared" si="29"/>
        <v>0</v>
      </c>
      <c r="BI98" s="42">
        <f t="shared" si="29"/>
        <v>0</v>
      </c>
      <c r="BJ98" s="42">
        <f t="shared" si="29"/>
        <v>0</v>
      </c>
      <c r="BK98" s="42">
        <f t="shared" si="29"/>
        <v>0</v>
      </c>
      <c r="BL98" s="42">
        <f>BL99+BL100</f>
        <v>0</v>
      </c>
      <c r="BM98" s="42">
        <f t="shared" si="29"/>
        <v>0</v>
      </c>
      <c r="BN98" s="43">
        <f t="shared" si="29"/>
        <v>0</v>
      </c>
      <c r="BO98" s="43">
        <f>BO99+BO100</f>
        <v>0</v>
      </c>
      <c r="BP98" s="43">
        <f>BP99+BP100</f>
        <v>0</v>
      </c>
      <c r="BQ98" s="24"/>
      <c r="BR98" s="43">
        <f>BR99+BR100</f>
        <v>0</v>
      </c>
      <c r="BS98" s="42">
        <f>BS99+BS100</f>
        <v>0</v>
      </c>
      <c r="BT98" s="24"/>
      <c r="BU98" s="34"/>
      <c r="BV98" s="34"/>
      <c r="BW98" s="34"/>
      <c r="BX98" s="35"/>
      <c r="BY98" s="35"/>
      <c r="BZ98" s="35"/>
      <c r="CA98" s="35"/>
      <c r="CB98" s="35"/>
      <c r="CC98" s="35"/>
      <c r="CD98" s="74"/>
    </row>
    <row r="99" spans="1:82" ht="12.75">
      <c r="A99" s="44">
        <v>613011</v>
      </c>
      <c r="B99" s="45" t="s">
        <v>158</v>
      </c>
      <c r="C99" s="22">
        <f>SUM(D99:BS99)</f>
        <v>0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24"/>
      <c r="AG99" s="24"/>
      <c r="AH99" s="24"/>
      <c r="AI99" s="46"/>
      <c r="AJ99" s="46"/>
      <c r="AK99" s="46"/>
      <c r="AL99" s="24"/>
      <c r="AM99" s="46"/>
      <c r="AN99" s="24"/>
      <c r="AO99" s="24"/>
      <c r="AP99" s="24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24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24"/>
      <c r="BR99" s="46"/>
      <c r="BS99" s="47"/>
      <c r="BT99" s="24"/>
      <c r="BU99" s="34"/>
      <c r="BV99" s="34"/>
      <c r="BW99" s="34"/>
      <c r="BX99" s="35"/>
      <c r="BY99" s="35"/>
      <c r="BZ99" s="35"/>
      <c r="CA99" s="35"/>
      <c r="CB99" s="35"/>
      <c r="CC99" s="35"/>
      <c r="CD99" s="74"/>
    </row>
    <row r="100" spans="1:82" ht="12.75">
      <c r="A100" s="44">
        <v>613012</v>
      </c>
      <c r="B100" s="45" t="s">
        <v>159</v>
      </c>
      <c r="C100" s="22">
        <f>SUM(D100:BS100)</f>
        <v>0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24"/>
      <c r="AG100" s="24"/>
      <c r="AH100" s="24"/>
      <c r="AI100" s="46"/>
      <c r="AJ100" s="46"/>
      <c r="AK100" s="46"/>
      <c r="AL100" s="24"/>
      <c r="AM100" s="46"/>
      <c r="AN100" s="24"/>
      <c r="AO100" s="24"/>
      <c r="AP100" s="24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24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24"/>
      <c r="BR100" s="46"/>
      <c r="BS100" s="47"/>
      <c r="BT100" s="24"/>
      <c r="BU100" s="34"/>
      <c r="BV100" s="34"/>
      <c r="BW100" s="34"/>
      <c r="BX100" s="35"/>
      <c r="BY100" s="35"/>
      <c r="BZ100" s="35"/>
      <c r="CA100" s="35"/>
      <c r="CB100" s="35"/>
      <c r="CC100" s="35"/>
      <c r="CD100" s="74"/>
    </row>
    <row r="101" spans="1:82" ht="12.75">
      <c r="A101" s="36">
        <v>61302</v>
      </c>
      <c r="B101" s="37" t="s">
        <v>160</v>
      </c>
      <c r="C101" s="38">
        <f>C102+C103</f>
        <v>0</v>
      </c>
      <c r="D101" s="41">
        <f aca="true" t="shared" si="30" ref="D101:BN101">D102+D103</f>
        <v>0</v>
      </c>
      <c r="E101" s="42">
        <f t="shared" si="30"/>
        <v>0</v>
      </c>
      <c r="F101" s="42">
        <f t="shared" si="30"/>
        <v>0</v>
      </c>
      <c r="G101" s="42">
        <f t="shared" si="30"/>
        <v>0</v>
      </c>
      <c r="H101" s="42">
        <f t="shared" si="30"/>
        <v>0</v>
      </c>
      <c r="I101" s="42">
        <f t="shared" si="30"/>
        <v>0</v>
      </c>
      <c r="J101" s="42">
        <f>J102+J103</f>
        <v>0</v>
      </c>
      <c r="K101" s="42">
        <f t="shared" si="30"/>
        <v>0</v>
      </c>
      <c r="L101" s="42">
        <f t="shared" si="30"/>
        <v>0</v>
      </c>
      <c r="M101" s="42">
        <f t="shared" si="30"/>
        <v>0</v>
      </c>
      <c r="N101" s="42">
        <f t="shared" si="30"/>
        <v>0</v>
      </c>
      <c r="O101" s="42">
        <f t="shared" si="30"/>
        <v>0</v>
      </c>
      <c r="P101" s="42">
        <f t="shared" si="30"/>
        <v>0</v>
      </c>
      <c r="Q101" s="42">
        <f t="shared" si="30"/>
        <v>0</v>
      </c>
      <c r="R101" s="42">
        <f t="shared" si="30"/>
        <v>0</v>
      </c>
      <c r="S101" s="42">
        <f t="shared" si="30"/>
        <v>0</v>
      </c>
      <c r="T101" s="42">
        <f t="shared" si="30"/>
        <v>0</v>
      </c>
      <c r="U101" s="42">
        <f t="shared" si="30"/>
        <v>0</v>
      </c>
      <c r="V101" s="42">
        <f t="shared" si="30"/>
        <v>0</v>
      </c>
      <c r="W101" s="42">
        <f t="shared" si="30"/>
        <v>0</v>
      </c>
      <c r="X101" s="42">
        <f t="shared" si="30"/>
        <v>0</v>
      </c>
      <c r="Y101" s="42">
        <f t="shared" si="30"/>
        <v>0</v>
      </c>
      <c r="Z101" s="42">
        <f t="shared" si="30"/>
        <v>0</v>
      </c>
      <c r="AA101" s="42">
        <f t="shared" si="30"/>
        <v>0</v>
      </c>
      <c r="AB101" s="42">
        <f>AB102+AB103</f>
        <v>0</v>
      </c>
      <c r="AC101" s="42">
        <f>AC102+AC103</f>
        <v>0</v>
      </c>
      <c r="AD101" s="42">
        <f>AD102+AD103</f>
        <v>0</v>
      </c>
      <c r="AE101" s="42">
        <f>AE102+AE103</f>
        <v>0</v>
      </c>
      <c r="AF101" s="24"/>
      <c r="AG101" s="24"/>
      <c r="AH101" s="24"/>
      <c r="AI101" s="42">
        <f>AI102+AI103</f>
        <v>0</v>
      </c>
      <c r="AJ101" s="42">
        <f>AJ102+AJ103</f>
        <v>0</v>
      </c>
      <c r="AK101" s="42">
        <f>AK102+AK103</f>
        <v>0</v>
      </c>
      <c r="AL101" s="24"/>
      <c r="AM101" s="42">
        <f>AM102+AM103</f>
        <v>0</v>
      </c>
      <c r="AN101" s="24"/>
      <c r="AO101" s="24"/>
      <c r="AP101" s="24"/>
      <c r="AQ101" s="42">
        <f>AQ102+AQ103</f>
        <v>0</v>
      </c>
      <c r="AR101" s="42">
        <f>AR102+AR103</f>
        <v>0</v>
      </c>
      <c r="AS101" s="42">
        <f t="shared" si="30"/>
        <v>0</v>
      </c>
      <c r="AT101" s="42">
        <f>AT102+AT103</f>
        <v>0</v>
      </c>
      <c r="AU101" s="42">
        <f>AU102+AU103</f>
        <v>0</v>
      </c>
      <c r="AV101" s="42">
        <f>AV102+AV103</f>
        <v>0</v>
      </c>
      <c r="AW101" s="42">
        <f t="shared" si="30"/>
        <v>0</v>
      </c>
      <c r="AX101" s="42">
        <f>AX102+AX103</f>
        <v>0</v>
      </c>
      <c r="AY101" s="42">
        <f>AY102+AY103</f>
        <v>0</v>
      </c>
      <c r="AZ101" s="42">
        <f>AZ102+AZ103</f>
        <v>0</v>
      </c>
      <c r="BA101" s="42">
        <f>BA102+BA103</f>
        <v>0</v>
      </c>
      <c r="BB101" s="42">
        <f t="shared" si="30"/>
        <v>0</v>
      </c>
      <c r="BC101" s="24"/>
      <c r="BD101" s="42">
        <f t="shared" si="30"/>
        <v>0</v>
      </c>
      <c r="BE101" s="42">
        <f t="shared" si="30"/>
        <v>0</v>
      </c>
      <c r="BF101" s="42">
        <f t="shared" si="30"/>
        <v>0</v>
      </c>
      <c r="BG101" s="42">
        <f t="shared" si="30"/>
        <v>0</v>
      </c>
      <c r="BH101" s="42">
        <f t="shared" si="30"/>
        <v>0</v>
      </c>
      <c r="BI101" s="42">
        <f t="shared" si="30"/>
        <v>0</v>
      </c>
      <c r="BJ101" s="42">
        <f t="shared" si="30"/>
        <v>0</v>
      </c>
      <c r="BK101" s="42">
        <f t="shared" si="30"/>
        <v>0</v>
      </c>
      <c r="BL101" s="42">
        <f>BL102+BL103</f>
        <v>0</v>
      </c>
      <c r="BM101" s="42">
        <f t="shared" si="30"/>
        <v>0</v>
      </c>
      <c r="BN101" s="43">
        <f t="shared" si="30"/>
        <v>0</v>
      </c>
      <c r="BO101" s="43">
        <f>BO102+BO103</f>
        <v>0</v>
      </c>
      <c r="BP101" s="43">
        <f>BP102+BP103</f>
        <v>0</v>
      </c>
      <c r="BQ101" s="24"/>
      <c r="BR101" s="43">
        <f>BR102+BR103</f>
        <v>0</v>
      </c>
      <c r="BS101" s="42">
        <f>BS102+BS103</f>
        <v>0</v>
      </c>
      <c r="BT101" s="24"/>
      <c r="BU101" s="34"/>
      <c r="BV101" s="34"/>
      <c r="BW101" s="34"/>
      <c r="BX101" s="35"/>
      <c r="BY101" s="35"/>
      <c r="BZ101" s="35"/>
      <c r="CA101" s="35"/>
      <c r="CB101" s="35"/>
      <c r="CC101" s="35"/>
      <c r="CD101" s="74"/>
    </row>
    <row r="102" spans="1:82" ht="12.75">
      <c r="A102" s="44">
        <v>613021</v>
      </c>
      <c r="B102" s="45" t="s">
        <v>161</v>
      </c>
      <c r="C102" s="22">
        <f>SUM(D102:BS102)</f>
        <v>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4"/>
      <c r="AG102" s="24"/>
      <c r="AH102" s="24"/>
      <c r="AI102" s="46"/>
      <c r="AJ102" s="46"/>
      <c r="AK102" s="46"/>
      <c r="AL102" s="24"/>
      <c r="AM102" s="46"/>
      <c r="AN102" s="24"/>
      <c r="AO102" s="24"/>
      <c r="AP102" s="24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24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24"/>
      <c r="BR102" s="46"/>
      <c r="BS102" s="47"/>
      <c r="BT102" s="24"/>
      <c r="BU102" s="34"/>
      <c r="BV102" s="34"/>
      <c r="BW102" s="34"/>
      <c r="BX102" s="35"/>
      <c r="BY102" s="35"/>
      <c r="BZ102" s="35"/>
      <c r="CA102" s="35"/>
      <c r="CB102" s="35"/>
      <c r="CC102" s="35"/>
      <c r="CD102" s="74"/>
    </row>
    <row r="103" spans="1:82" ht="12.75">
      <c r="A103" s="44">
        <v>613022</v>
      </c>
      <c r="B103" s="45" t="s">
        <v>162</v>
      </c>
      <c r="C103" s="22">
        <f>SUM(D103:BS103)</f>
        <v>0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24"/>
      <c r="AG103" s="24"/>
      <c r="AH103" s="24"/>
      <c r="AI103" s="46"/>
      <c r="AJ103" s="46"/>
      <c r="AK103" s="46"/>
      <c r="AL103" s="24"/>
      <c r="AM103" s="46"/>
      <c r="AN103" s="24"/>
      <c r="AO103" s="24"/>
      <c r="AP103" s="24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24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24"/>
      <c r="BR103" s="46"/>
      <c r="BS103" s="47"/>
      <c r="BT103" s="24"/>
      <c r="BU103" s="34"/>
      <c r="BV103" s="34"/>
      <c r="BW103" s="34"/>
      <c r="BX103" s="35"/>
      <c r="BY103" s="35"/>
      <c r="BZ103" s="35"/>
      <c r="CA103" s="35"/>
      <c r="CB103" s="35"/>
      <c r="CC103" s="35"/>
      <c r="CD103" s="74"/>
    </row>
    <row r="104" spans="1:82" ht="12.75">
      <c r="A104" s="36">
        <v>61399</v>
      </c>
      <c r="B104" s="37" t="s">
        <v>163</v>
      </c>
      <c r="C104" s="38">
        <f>C105+C106</f>
        <v>0</v>
      </c>
      <c r="D104" s="41">
        <f aca="true" t="shared" si="31" ref="D104:BN104">D105+D106</f>
        <v>0</v>
      </c>
      <c r="E104" s="42">
        <f t="shared" si="31"/>
        <v>0</v>
      </c>
      <c r="F104" s="42">
        <f t="shared" si="31"/>
        <v>0</v>
      </c>
      <c r="G104" s="42">
        <f t="shared" si="31"/>
        <v>0</v>
      </c>
      <c r="H104" s="42">
        <f t="shared" si="31"/>
        <v>0</v>
      </c>
      <c r="I104" s="42">
        <f t="shared" si="31"/>
        <v>0</v>
      </c>
      <c r="J104" s="42">
        <f>J105+J106</f>
        <v>0</v>
      </c>
      <c r="K104" s="42">
        <f t="shared" si="31"/>
        <v>0</v>
      </c>
      <c r="L104" s="42">
        <f t="shared" si="31"/>
        <v>0</v>
      </c>
      <c r="M104" s="42">
        <f t="shared" si="31"/>
        <v>0</v>
      </c>
      <c r="N104" s="42">
        <f t="shared" si="31"/>
        <v>0</v>
      </c>
      <c r="O104" s="42">
        <f t="shared" si="31"/>
        <v>0</v>
      </c>
      <c r="P104" s="42">
        <f t="shared" si="31"/>
        <v>0</v>
      </c>
      <c r="Q104" s="42">
        <f t="shared" si="31"/>
        <v>0</v>
      </c>
      <c r="R104" s="42">
        <f t="shared" si="31"/>
        <v>0</v>
      </c>
      <c r="S104" s="42">
        <f t="shared" si="31"/>
        <v>0</v>
      </c>
      <c r="T104" s="42">
        <f t="shared" si="31"/>
        <v>0</v>
      </c>
      <c r="U104" s="42">
        <f t="shared" si="31"/>
        <v>0</v>
      </c>
      <c r="V104" s="42">
        <f t="shared" si="31"/>
        <v>0</v>
      </c>
      <c r="W104" s="42">
        <f t="shared" si="31"/>
        <v>0</v>
      </c>
      <c r="X104" s="42">
        <f t="shared" si="31"/>
        <v>0</v>
      </c>
      <c r="Y104" s="42">
        <f t="shared" si="31"/>
        <v>0</v>
      </c>
      <c r="Z104" s="42">
        <f t="shared" si="31"/>
        <v>0</v>
      </c>
      <c r="AA104" s="42">
        <f t="shared" si="31"/>
        <v>0</v>
      </c>
      <c r="AB104" s="42">
        <f>AB105+AB106</f>
        <v>0</v>
      </c>
      <c r="AC104" s="42">
        <f>AC105+AC106</f>
        <v>0</v>
      </c>
      <c r="AD104" s="42">
        <f>AD105+AD106</f>
        <v>0</v>
      </c>
      <c r="AE104" s="42">
        <f>AE105+AE106</f>
        <v>0</v>
      </c>
      <c r="AF104" s="24"/>
      <c r="AG104" s="24"/>
      <c r="AH104" s="24"/>
      <c r="AI104" s="42">
        <f>AI105+AI106</f>
        <v>0</v>
      </c>
      <c r="AJ104" s="42">
        <f>AJ105+AJ106</f>
        <v>0</v>
      </c>
      <c r="AK104" s="42">
        <f>AK105+AK106</f>
        <v>0</v>
      </c>
      <c r="AL104" s="24"/>
      <c r="AM104" s="42">
        <f>AM105+AM106</f>
        <v>0</v>
      </c>
      <c r="AN104" s="24"/>
      <c r="AO104" s="24"/>
      <c r="AP104" s="24"/>
      <c r="AQ104" s="42">
        <f>AQ105+AQ106</f>
        <v>0</v>
      </c>
      <c r="AR104" s="42">
        <f>AR105+AR106</f>
        <v>0</v>
      </c>
      <c r="AS104" s="42">
        <f t="shared" si="31"/>
        <v>0</v>
      </c>
      <c r="AT104" s="42">
        <f>AT105+AT106</f>
        <v>0</v>
      </c>
      <c r="AU104" s="42">
        <f>AU105+AU106</f>
        <v>0</v>
      </c>
      <c r="AV104" s="42">
        <f>AV105+AV106</f>
        <v>0</v>
      </c>
      <c r="AW104" s="42">
        <f t="shared" si="31"/>
        <v>0</v>
      </c>
      <c r="AX104" s="42">
        <f>AX105+AX106</f>
        <v>0</v>
      </c>
      <c r="AY104" s="42">
        <f>AY105+AY106</f>
        <v>0</v>
      </c>
      <c r="AZ104" s="42">
        <f>AZ105+AZ106</f>
        <v>0</v>
      </c>
      <c r="BA104" s="42">
        <f>BA105+BA106</f>
        <v>0</v>
      </c>
      <c r="BB104" s="42">
        <f t="shared" si="31"/>
        <v>0</v>
      </c>
      <c r="BC104" s="24"/>
      <c r="BD104" s="42">
        <f t="shared" si="31"/>
        <v>0</v>
      </c>
      <c r="BE104" s="42">
        <f t="shared" si="31"/>
        <v>0</v>
      </c>
      <c r="BF104" s="42">
        <f t="shared" si="31"/>
        <v>0</v>
      </c>
      <c r="BG104" s="42">
        <f t="shared" si="31"/>
        <v>0</v>
      </c>
      <c r="BH104" s="42">
        <f t="shared" si="31"/>
        <v>0</v>
      </c>
      <c r="BI104" s="42">
        <f t="shared" si="31"/>
        <v>0</v>
      </c>
      <c r="BJ104" s="42">
        <f t="shared" si="31"/>
        <v>0</v>
      </c>
      <c r="BK104" s="42">
        <f t="shared" si="31"/>
        <v>0</v>
      </c>
      <c r="BL104" s="42">
        <f>BL105+BL106</f>
        <v>0</v>
      </c>
      <c r="BM104" s="42">
        <f t="shared" si="31"/>
        <v>0</v>
      </c>
      <c r="BN104" s="43">
        <f t="shared" si="31"/>
        <v>0</v>
      </c>
      <c r="BO104" s="43">
        <f>BO105+BO106</f>
        <v>0</v>
      </c>
      <c r="BP104" s="43">
        <f>BP105+BP106</f>
        <v>0</v>
      </c>
      <c r="BQ104" s="24"/>
      <c r="BR104" s="43">
        <f>BR105+BR106</f>
        <v>0</v>
      </c>
      <c r="BS104" s="42">
        <f>BS105+BS106</f>
        <v>0</v>
      </c>
      <c r="BT104" s="24"/>
      <c r="BU104" s="34"/>
      <c r="BV104" s="34"/>
      <c r="BW104" s="34"/>
      <c r="BX104" s="35"/>
      <c r="BY104" s="35"/>
      <c r="BZ104" s="35"/>
      <c r="CA104" s="35"/>
      <c r="CB104" s="35"/>
      <c r="CC104" s="35"/>
      <c r="CD104" s="74"/>
    </row>
    <row r="105" spans="1:82" ht="12.75">
      <c r="A105" s="44">
        <v>613991</v>
      </c>
      <c r="B105" s="45" t="s">
        <v>164</v>
      </c>
      <c r="C105" s="22">
        <f>SUM(D105:BS105)</f>
        <v>0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24"/>
      <c r="AG105" s="24"/>
      <c r="AH105" s="24"/>
      <c r="AI105" s="46"/>
      <c r="AJ105" s="46"/>
      <c r="AK105" s="46"/>
      <c r="AL105" s="24"/>
      <c r="AM105" s="46"/>
      <c r="AN105" s="24"/>
      <c r="AO105" s="24"/>
      <c r="AP105" s="24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24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24"/>
      <c r="BR105" s="46"/>
      <c r="BS105" s="47"/>
      <c r="BT105" s="24"/>
      <c r="BU105" s="34"/>
      <c r="BV105" s="34"/>
      <c r="BW105" s="34"/>
      <c r="BX105" s="35"/>
      <c r="BY105" s="35"/>
      <c r="BZ105" s="35"/>
      <c r="CA105" s="35"/>
      <c r="CB105" s="35"/>
      <c r="CC105" s="35"/>
      <c r="CD105" s="74"/>
    </row>
    <row r="106" spans="1:82" ht="12.75">
      <c r="A106" s="44">
        <v>613992</v>
      </c>
      <c r="B106" s="45" t="s">
        <v>165</v>
      </c>
      <c r="C106" s="22">
        <f>SUM(D106:BS106)</f>
        <v>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24"/>
      <c r="AG106" s="24"/>
      <c r="AH106" s="24"/>
      <c r="AI106" s="46"/>
      <c r="AJ106" s="46"/>
      <c r="AK106" s="46"/>
      <c r="AL106" s="24"/>
      <c r="AM106" s="46"/>
      <c r="AN106" s="24"/>
      <c r="AO106" s="24"/>
      <c r="AP106" s="24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24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24"/>
      <c r="BR106" s="46"/>
      <c r="BS106" s="47"/>
      <c r="BT106" s="24"/>
      <c r="BU106" s="34"/>
      <c r="BV106" s="34"/>
      <c r="BW106" s="34"/>
      <c r="BX106" s="35"/>
      <c r="BY106" s="35"/>
      <c r="BZ106" s="35"/>
      <c r="CA106" s="35"/>
      <c r="CB106" s="35"/>
      <c r="CC106" s="35"/>
      <c r="CD106" s="74"/>
    </row>
    <row r="107" spans="1:82" ht="12.75">
      <c r="A107" s="28">
        <v>614</v>
      </c>
      <c r="B107" s="29" t="s">
        <v>166</v>
      </c>
      <c r="C107" s="30">
        <f>C108+C109+C110+C111+C112+C113+C114+C115</f>
        <v>-9363490.13</v>
      </c>
      <c r="D107" s="31">
        <f aca="true" t="shared" si="32" ref="D107:BM107">D108+D109+D110+D111+D112+D113+D114+D115</f>
        <v>0</v>
      </c>
      <c r="E107" s="32">
        <f t="shared" si="32"/>
        <v>0</v>
      </c>
      <c r="F107" s="32">
        <f t="shared" si="32"/>
        <v>0</v>
      </c>
      <c r="G107" s="32">
        <f t="shared" si="32"/>
        <v>0</v>
      </c>
      <c r="H107" s="32">
        <f t="shared" si="32"/>
        <v>0</v>
      </c>
      <c r="I107" s="32">
        <f t="shared" si="32"/>
        <v>0</v>
      </c>
      <c r="J107" s="32">
        <f>J108+J109+J110+J111+J112+J113+J114+J115</f>
        <v>0</v>
      </c>
      <c r="K107" s="32">
        <f t="shared" si="32"/>
        <v>0</v>
      </c>
      <c r="L107" s="32">
        <f t="shared" si="32"/>
        <v>0</v>
      </c>
      <c r="M107" s="32">
        <f t="shared" si="32"/>
        <v>0</v>
      </c>
      <c r="N107" s="32">
        <f t="shared" si="32"/>
        <v>0</v>
      </c>
      <c r="O107" s="32">
        <f t="shared" si="32"/>
        <v>0</v>
      </c>
      <c r="P107" s="32">
        <f t="shared" si="32"/>
        <v>0</v>
      </c>
      <c r="Q107" s="32">
        <f t="shared" si="32"/>
        <v>0</v>
      </c>
      <c r="R107" s="32">
        <f t="shared" si="32"/>
        <v>0</v>
      </c>
      <c r="S107" s="32">
        <f t="shared" si="32"/>
        <v>0</v>
      </c>
      <c r="T107" s="32">
        <f t="shared" si="32"/>
        <v>0</v>
      </c>
      <c r="U107" s="32">
        <f t="shared" si="32"/>
        <v>0</v>
      </c>
      <c r="V107" s="32">
        <f t="shared" si="32"/>
        <v>0</v>
      </c>
      <c r="W107" s="32">
        <f t="shared" si="32"/>
        <v>0</v>
      </c>
      <c r="X107" s="32">
        <f t="shared" si="32"/>
        <v>0</v>
      </c>
      <c r="Y107" s="32">
        <f t="shared" si="32"/>
        <v>0</v>
      </c>
      <c r="Z107" s="32">
        <f t="shared" si="32"/>
        <v>0</v>
      </c>
      <c r="AA107" s="32">
        <f t="shared" si="32"/>
        <v>0</v>
      </c>
      <c r="AB107" s="32">
        <f>AB108+AB109+AB110+AB111+AB112+AB113+AB114+AB115</f>
        <v>0</v>
      </c>
      <c r="AC107" s="32">
        <f>AC108+AC109+AC110+AC111+AC112+AC113+AC114+AC115</f>
        <v>0</v>
      </c>
      <c r="AD107" s="32">
        <f>AD108+AD109+AD110+AD111+AD112+AD113+AD114+AD115</f>
        <v>0</v>
      </c>
      <c r="AE107" s="32">
        <f>AE108+AE109+AE110+AE111+AE112+AE113+AE114+AE115</f>
        <v>0</v>
      </c>
      <c r="AF107" s="24"/>
      <c r="AG107" s="24"/>
      <c r="AH107" s="24"/>
      <c r="AI107" s="32">
        <f>AI108+AI109+AI110+AI111+AI112+AI113+AI114+AI115</f>
        <v>0</v>
      </c>
      <c r="AJ107" s="32">
        <f>AJ108+AJ109+AJ110+AJ111+AJ112+AJ113+AJ114+AJ115</f>
        <v>0</v>
      </c>
      <c r="AK107" s="32">
        <f>AK108+AK109+AK110+AK111+AK112+AK113+AK114+AK115</f>
        <v>0</v>
      </c>
      <c r="AL107" s="24"/>
      <c r="AM107" s="32">
        <f>AM108+AM109+AM110+AM111+AM112+AM113+AM114+AM115</f>
        <v>0</v>
      </c>
      <c r="AN107" s="24"/>
      <c r="AO107" s="24"/>
      <c r="AP107" s="24"/>
      <c r="AQ107" s="32">
        <f>AQ108+AQ109+AQ110+AQ111+AQ112+AQ113+AQ114+AQ115</f>
        <v>0</v>
      </c>
      <c r="AR107" s="32">
        <f>AR108+AR109+AR110+AR111+AR112+AR113+AR114+AR115</f>
        <v>0</v>
      </c>
      <c r="AS107" s="32">
        <f t="shared" si="32"/>
        <v>-654812.0299999999</v>
      </c>
      <c r="AT107" s="32">
        <f>AT108+AT109+AT110+AT111+AT112+AT113+AT114+AT115</f>
        <v>0</v>
      </c>
      <c r="AU107" s="32">
        <f>AU108+AU109+AU110+AU111+AU112+AU113+AU114+AU115</f>
        <v>0</v>
      </c>
      <c r="AV107" s="32">
        <f>AV108+AV109+AV110+AV111+AV112+AV113+AV114+AV115</f>
        <v>0</v>
      </c>
      <c r="AW107" s="32">
        <f t="shared" si="32"/>
        <v>0</v>
      </c>
      <c r="AX107" s="32">
        <f>AX108+AX109+AX110+AX111+AX112+AX113+AX114+AX115</f>
        <v>0</v>
      </c>
      <c r="AY107" s="32">
        <f>AY108+AY109+AY110+AY111+AY112+AY113+AY114+AY115</f>
        <v>0</v>
      </c>
      <c r="AZ107" s="32">
        <f>AZ108+AZ109+AZ110+AZ111+AZ112+AZ113+AZ114+AZ115</f>
        <v>0</v>
      </c>
      <c r="BA107" s="32">
        <f>BA108+BA109+BA110+BA111+BA112+BA113+BA114+BA115</f>
        <v>0</v>
      </c>
      <c r="BB107" s="32">
        <f t="shared" si="32"/>
        <v>0</v>
      </c>
      <c r="BC107" s="24"/>
      <c r="BD107" s="32">
        <f t="shared" si="32"/>
        <v>0</v>
      </c>
      <c r="BE107" s="32">
        <f t="shared" si="32"/>
        <v>0</v>
      </c>
      <c r="BF107" s="32">
        <f t="shared" si="32"/>
        <v>0</v>
      </c>
      <c r="BG107" s="32">
        <f t="shared" si="32"/>
        <v>0</v>
      </c>
      <c r="BH107" s="32">
        <f t="shared" si="32"/>
        <v>0</v>
      </c>
      <c r="BI107" s="32">
        <f t="shared" si="32"/>
        <v>0</v>
      </c>
      <c r="BJ107" s="32">
        <f t="shared" si="32"/>
        <v>0</v>
      </c>
      <c r="BK107" s="32">
        <f t="shared" si="32"/>
        <v>0</v>
      </c>
      <c r="BL107" s="32">
        <f>BL108+BL109+BL110+BL111+BL112+BL113+BL114+BL115</f>
        <v>0</v>
      </c>
      <c r="BM107" s="32">
        <f t="shared" si="32"/>
        <v>0</v>
      </c>
      <c r="BN107" s="33">
        <f>BN108+BN109+BN110+BN111+BN112+BN113+BN114+BN115</f>
        <v>0</v>
      </c>
      <c r="BO107" s="33">
        <f>BO108+BO109+BO110+BO111+BO112+BO113+BO114+BO115</f>
        <v>0</v>
      </c>
      <c r="BP107" s="33">
        <f>BP108+BP109+BP110+BP111+BP112+BP113+BP114+BP115</f>
        <v>0</v>
      </c>
      <c r="BQ107" s="24"/>
      <c r="BR107" s="33">
        <f>BR108+BR109+BR110+BR111+BR112+BR113+BR114+BR115</f>
        <v>-8666699.41</v>
      </c>
      <c r="BS107" s="32">
        <f>BS108+BS109+BS110+BS111+BS112+BS113+BS114+BS115</f>
        <v>-41978.69</v>
      </c>
      <c r="BT107" s="24"/>
      <c r="BU107" s="34"/>
      <c r="BV107" s="34"/>
      <c r="BW107" s="34"/>
      <c r="BX107" s="35"/>
      <c r="BY107" s="35"/>
      <c r="BZ107" s="35"/>
      <c r="CA107" s="35"/>
      <c r="CB107" s="35"/>
      <c r="CC107" s="35"/>
      <c r="CD107" s="74"/>
    </row>
    <row r="108" spans="1:82" ht="12.75">
      <c r="A108" s="36">
        <v>61401</v>
      </c>
      <c r="B108" s="37" t="s">
        <v>167</v>
      </c>
      <c r="C108" s="38">
        <f>SUM(D108:BS108)</f>
        <v>-4780930.94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4"/>
      <c r="AG108" s="24"/>
      <c r="AH108" s="24"/>
      <c r="AI108" s="39"/>
      <c r="AJ108" s="39"/>
      <c r="AK108" s="39"/>
      <c r="AL108" s="24"/>
      <c r="AM108" s="39"/>
      <c r="AN108" s="24"/>
      <c r="AO108" s="24"/>
      <c r="AP108" s="24"/>
      <c r="AQ108" s="39"/>
      <c r="AR108" s="39"/>
      <c r="AS108" s="39">
        <f>-'[1]HAYAT_TUM_MIZAN_300909'!$N$3381</f>
        <v>-318645.63</v>
      </c>
      <c r="AT108" s="39"/>
      <c r="AU108" s="39"/>
      <c r="AV108" s="39"/>
      <c r="AW108" s="39"/>
      <c r="AX108" s="39"/>
      <c r="AY108" s="39"/>
      <c r="AZ108" s="39"/>
      <c r="BA108" s="39"/>
      <c r="BB108" s="39"/>
      <c r="BC108" s="24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24"/>
      <c r="BR108" s="39">
        <f>-'[1]HAYAT_TUM_MIZAN_300909'!$N$3843</f>
        <v>-4455523.4</v>
      </c>
      <c r="BS108" s="40">
        <f>-'[1]HAYAT_TUM_MIZAN_300909'!$N$4141</f>
        <v>-6761.91</v>
      </c>
      <c r="BT108" s="24"/>
      <c r="BU108" s="34"/>
      <c r="BV108" s="34"/>
      <c r="BW108" s="34"/>
      <c r="BX108" s="35"/>
      <c r="BY108" s="35"/>
      <c r="BZ108" s="35"/>
      <c r="CA108" s="35"/>
      <c r="CB108" s="35"/>
      <c r="CC108" s="35"/>
      <c r="CD108" s="74"/>
    </row>
    <row r="109" spans="1:82" ht="12.75">
      <c r="A109" s="36">
        <v>61402</v>
      </c>
      <c r="B109" s="37" t="s">
        <v>168</v>
      </c>
      <c r="C109" s="38">
        <f aca="true" t="shared" si="33" ref="C109:C115">SUM(D109:BS109)</f>
        <v>-2946961.06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4"/>
      <c r="AG109" s="24"/>
      <c r="AH109" s="24"/>
      <c r="AI109" s="39"/>
      <c r="AJ109" s="39"/>
      <c r="AK109" s="39"/>
      <c r="AL109" s="24"/>
      <c r="AM109" s="39"/>
      <c r="AN109" s="24"/>
      <c r="AO109" s="24"/>
      <c r="AP109" s="24"/>
      <c r="AQ109" s="39"/>
      <c r="AR109" s="39"/>
      <c r="AS109" s="39">
        <f>-'[1]HAYAT_TUM_MIZAN_300909'!$N$3390</f>
        <v>-229707.23</v>
      </c>
      <c r="AT109" s="39"/>
      <c r="AU109" s="39"/>
      <c r="AV109" s="39"/>
      <c r="AW109" s="39"/>
      <c r="AX109" s="39"/>
      <c r="AY109" s="39"/>
      <c r="AZ109" s="39"/>
      <c r="BA109" s="39"/>
      <c r="BB109" s="39"/>
      <c r="BC109" s="24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24"/>
      <c r="BR109" s="39">
        <f>-'[1]HAYAT_TUM_MIZAN_300909'!$N$3854</f>
        <v>-2717253.83</v>
      </c>
      <c r="BS109" s="40"/>
      <c r="BT109" s="24"/>
      <c r="BU109" s="34"/>
      <c r="BV109" s="34"/>
      <c r="BW109" s="34"/>
      <c r="BX109" s="35"/>
      <c r="BY109" s="35"/>
      <c r="BZ109" s="35"/>
      <c r="CA109" s="35"/>
      <c r="CB109" s="35"/>
      <c r="CC109" s="35"/>
      <c r="CD109" s="74"/>
    </row>
    <row r="110" spans="1:82" ht="12.75">
      <c r="A110" s="36">
        <v>61403</v>
      </c>
      <c r="B110" s="37" t="s">
        <v>169</v>
      </c>
      <c r="C110" s="38">
        <f t="shared" si="33"/>
        <v>-502551.51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4"/>
      <c r="AG110" s="24"/>
      <c r="AH110" s="24"/>
      <c r="AI110" s="39"/>
      <c r="AJ110" s="39"/>
      <c r="AK110" s="39"/>
      <c r="AL110" s="24"/>
      <c r="AM110" s="39"/>
      <c r="AN110" s="24"/>
      <c r="AO110" s="24"/>
      <c r="AP110" s="24"/>
      <c r="AQ110" s="39"/>
      <c r="AR110" s="39"/>
      <c r="AS110" s="39">
        <f>-'[1]HAYAT_TUM_MIZAN_300909'!$N$3443</f>
        <v>-39172.46</v>
      </c>
      <c r="AT110" s="39"/>
      <c r="AU110" s="39"/>
      <c r="AV110" s="39"/>
      <c r="AW110" s="39"/>
      <c r="AX110" s="39"/>
      <c r="AY110" s="39"/>
      <c r="AZ110" s="39"/>
      <c r="BA110" s="39"/>
      <c r="BB110" s="39"/>
      <c r="BC110" s="24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24"/>
      <c r="BR110" s="39">
        <f>-'[1]HAYAT_TUM_MIZAN_300909'!$N$3907</f>
        <v>-463379.05</v>
      </c>
      <c r="BS110" s="40"/>
      <c r="BT110" s="24"/>
      <c r="BU110" s="34"/>
      <c r="BV110" s="34"/>
      <c r="BW110" s="34"/>
      <c r="BX110" s="35"/>
      <c r="BY110" s="35"/>
      <c r="BZ110" s="35"/>
      <c r="CA110" s="35"/>
      <c r="CB110" s="35"/>
      <c r="CC110" s="35"/>
      <c r="CD110" s="74"/>
    </row>
    <row r="111" spans="1:82" ht="12.75">
      <c r="A111" s="36">
        <v>61404</v>
      </c>
      <c r="B111" s="37" t="s">
        <v>170</v>
      </c>
      <c r="C111" s="38">
        <f t="shared" si="33"/>
        <v>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4"/>
      <c r="AG111" s="24"/>
      <c r="AH111" s="24"/>
      <c r="AI111" s="39"/>
      <c r="AJ111" s="39"/>
      <c r="AK111" s="39"/>
      <c r="AL111" s="24"/>
      <c r="AM111" s="39"/>
      <c r="AN111" s="24"/>
      <c r="AO111" s="24"/>
      <c r="AP111" s="24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24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24"/>
      <c r="BR111" s="39"/>
      <c r="BS111" s="40"/>
      <c r="BT111" s="24"/>
      <c r="BU111" s="34"/>
      <c r="BV111" s="34"/>
      <c r="BW111" s="34"/>
      <c r="BX111" s="35"/>
      <c r="BY111" s="35"/>
      <c r="BZ111" s="35"/>
      <c r="CA111" s="35"/>
      <c r="CB111" s="35"/>
      <c r="CC111" s="35"/>
      <c r="CD111" s="74"/>
    </row>
    <row r="112" spans="1:82" ht="12.75">
      <c r="A112" s="36">
        <v>61405</v>
      </c>
      <c r="B112" s="37" t="s">
        <v>171</v>
      </c>
      <c r="C112" s="38">
        <f t="shared" si="33"/>
        <v>-11807.36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4"/>
      <c r="AG112" s="24"/>
      <c r="AH112" s="24"/>
      <c r="AI112" s="39"/>
      <c r="AJ112" s="39"/>
      <c r="AK112" s="39"/>
      <c r="AL112" s="24"/>
      <c r="AM112" s="39"/>
      <c r="AN112" s="24"/>
      <c r="AO112" s="24"/>
      <c r="AP112" s="24"/>
      <c r="AQ112" s="39"/>
      <c r="AR112" s="39"/>
      <c r="AS112" s="39">
        <f>-'[1]HAYAT_TUM_MIZAN_300909'!$N$3565</f>
        <v>-920.35</v>
      </c>
      <c r="AT112" s="39"/>
      <c r="AU112" s="39"/>
      <c r="AV112" s="39"/>
      <c r="AW112" s="39"/>
      <c r="AX112" s="39"/>
      <c r="AY112" s="39"/>
      <c r="AZ112" s="39"/>
      <c r="BA112" s="39"/>
      <c r="BB112" s="39"/>
      <c r="BC112" s="24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24"/>
      <c r="BR112" s="39">
        <f>-'[1]HAYAT_TUM_MIZAN_300909'!$N$4029</f>
        <v>-10887.01</v>
      </c>
      <c r="BS112" s="40"/>
      <c r="BT112" s="24"/>
      <c r="BU112" s="34"/>
      <c r="BV112" s="34"/>
      <c r="BW112" s="34"/>
      <c r="BX112" s="35"/>
      <c r="BY112" s="35"/>
      <c r="BZ112" s="35"/>
      <c r="CA112" s="35"/>
      <c r="CB112" s="35"/>
      <c r="CC112" s="35"/>
      <c r="CD112" s="74"/>
    </row>
    <row r="113" spans="1:82" ht="12.75">
      <c r="A113" s="36">
        <v>61406</v>
      </c>
      <c r="B113" s="37" t="s">
        <v>172</v>
      </c>
      <c r="C113" s="38">
        <f t="shared" si="33"/>
        <v>-215.19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4"/>
      <c r="AG113" s="24"/>
      <c r="AH113" s="24"/>
      <c r="AI113" s="39"/>
      <c r="AJ113" s="39"/>
      <c r="AK113" s="39"/>
      <c r="AL113" s="24"/>
      <c r="AM113" s="39"/>
      <c r="AN113" s="24"/>
      <c r="AO113" s="24"/>
      <c r="AP113" s="24"/>
      <c r="AQ113" s="39"/>
      <c r="AR113" s="39"/>
      <c r="AS113" s="39">
        <f>-'[1]HAYAT_TUM_MIZAN_300909'!$N$3575</f>
        <v>-16.77</v>
      </c>
      <c r="AT113" s="39"/>
      <c r="AU113" s="39"/>
      <c r="AV113" s="39"/>
      <c r="AW113" s="39"/>
      <c r="AX113" s="39"/>
      <c r="AY113" s="39"/>
      <c r="AZ113" s="39"/>
      <c r="BA113" s="39"/>
      <c r="BB113" s="39"/>
      <c r="BC113" s="24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24"/>
      <c r="BR113" s="39">
        <f>-'[1]HAYAT_TUM_MIZAN_300909'!$N$4039</f>
        <v>-198.42</v>
      </c>
      <c r="BS113" s="40"/>
      <c r="BT113" s="24"/>
      <c r="BU113" s="34"/>
      <c r="BV113" s="34"/>
      <c r="BW113" s="34"/>
      <c r="BX113" s="35"/>
      <c r="BY113" s="35"/>
      <c r="BZ113" s="35"/>
      <c r="CA113" s="35"/>
      <c r="CB113" s="35"/>
      <c r="CC113" s="35"/>
      <c r="CD113" s="74"/>
    </row>
    <row r="114" spans="1:82" ht="12.75">
      <c r="A114" s="36">
        <v>61407</v>
      </c>
      <c r="B114" s="37" t="s">
        <v>173</v>
      </c>
      <c r="C114" s="38">
        <f t="shared" si="33"/>
        <v>75281.01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4"/>
      <c r="AG114" s="24"/>
      <c r="AH114" s="24"/>
      <c r="AI114" s="39"/>
      <c r="AJ114" s="39"/>
      <c r="AK114" s="39"/>
      <c r="AL114" s="24"/>
      <c r="AM114" s="39"/>
      <c r="AN114" s="24"/>
      <c r="AO114" s="24"/>
      <c r="AP114" s="24"/>
      <c r="AQ114" s="39"/>
      <c r="AR114" s="39"/>
      <c r="AS114" s="39">
        <f>+'[1]HAYAT_TUM_MIZAN_300909'!$O$3578</f>
        <v>17270.31</v>
      </c>
      <c r="AT114" s="39"/>
      <c r="AU114" s="39"/>
      <c r="AV114" s="39"/>
      <c r="AW114" s="39"/>
      <c r="AX114" s="39"/>
      <c r="AY114" s="39"/>
      <c r="AZ114" s="39"/>
      <c r="BA114" s="39"/>
      <c r="BB114" s="39"/>
      <c r="BC114" s="24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24"/>
      <c r="BR114" s="39">
        <f>+'[1]HAYAT_TUM_MIZAN_300909'!$O$4042</f>
        <v>58010.7</v>
      </c>
      <c r="BS114" s="40"/>
      <c r="BT114" s="24"/>
      <c r="BU114" s="34"/>
      <c r="BV114" s="34"/>
      <c r="BW114" s="34"/>
      <c r="BX114" s="35"/>
      <c r="BY114" s="35"/>
      <c r="BZ114" s="35"/>
      <c r="CA114" s="35"/>
      <c r="CB114" s="35"/>
      <c r="CC114" s="35"/>
      <c r="CD114" s="74"/>
    </row>
    <row r="115" spans="1:82" ht="12.75">
      <c r="A115" s="36">
        <v>61408</v>
      </c>
      <c r="B115" s="37" t="s">
        <v>174</v>
      </c>
      <c r="C115" s="38">
        <f t="shared" si="33"/>
        <v>-1196305.0799999998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4"/>
      <c r="AG115" s="24"/>
      <c r="AH115" s="24"/>
      <c r="AI115" s="39"/>
      <c r="AJ115" s="39"/>
      <c r="AK115" s="39"/>
      <c r="AL115" s="24"/>
      <c r="AM115" s="39"/>
      <c r="AN115" s="24"/>
      <c r="AO115" s="24"/>
      <c r="AP115" s="24"/>
      <c r="AQ115" s="39"/>
      <c r="AR115" s="39"/>
      <c r="AS115" s="39">
        <f>-'[1]HAYAT_TUM_MIZAN_300909'!$N$3587</f>
        <v>-83619.9</v>
      </c>
      <c r="AT115" s="39"/>
      <c r="AU115" s="39"/>
      <c r="AV115" s="39"/>
      <c r="AW115" s="39"/>
      <c r="AX115" s="39"/>
      <c r="AY115" s="39"/>
      <c r="AZ115" s="39"/>
      <c r="BA115" s="39"/>
      <c r="BB115" s="39"/>
      <c r="BC115" s="24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24"/>
      <c r="BR115" s="39">
        <f>-'[1]HAYAT_TUM_MIZAN_300909'!$N$4053</f>
        <v>-1077468.4</v>
      </c>
      <c r="BS115" s="40">
        <f>-'[1]HAYAT_TUM_MIZAN_300909'!$N$4150</f>
        <v>-35216.78</v>
      </c>
      <c r="BT115" s="24"/>
      <c r="BU115" s="51"/>
      <c r="BV115" s="51"/>
      <c r="BW115" s="51"/>
      <c r="BX115" s="52"/>
      <c r="BY115" s="52"/>
      <c r="BZ115" s="52"/>
      <c r="CA115" s="52"/>
      <c r="CB115" s="52"/>
      <c r="CC115" s="52"/>
      <c r="CD115" s="74"/>
    </row>
    <row r="116" spans="1:82" ht="12.75">
      <c r="A116" s="20">
        <v>62</v>
      </c>
      <c r="B116" s="21" t="s">
        <v>175</v>
      </c>
      <c r="C116" s="76">
        <f>C117+C120+C127+C134+C179+C180</f>
        <v>58271824.40999999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53">
        <f>BU117+BU120+BU127+BU134+BU179+BU180</f>
        <v>0</v>
      </c>
      <c r="BV116" s="53">
        <f>BV117+BV120+BV127+BV134+BV179+BV180</f>
        <v>0</v>
      </c>
      <c r="BW116" s="53">
        <f>BW117+BW120+BW127+BW134+BW179+BW180</f>
        <v>58271824.40999999</v>
      </c>
      <c r="BX116" s="24"/>
      <c r="BY116" s="24"/>
      <c r="BZ116" s="24"/>
      <c r="CA116" s="24"/>
      <c r="CB116" s="24"/>
      <c r="CC116" s="73">
        <f>CC117+CC120+CC127+CC134+CC179+CC180</f>
        <v>0</v>
      </c>
      <c r="CD116" s="74"/>
    </row>
    <row r="117" spans="1:82" ht="12.75">
      <c r="A117" s="28">
        <v>620</v>
      </c>
      <c r="B117" s="29" t="s">
        <v>176</v>
      </c>
      <c r="C117" s="30">
        <f>C118+C119</f>
        <v>50358159.449999996</v>
      </c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33">
        <f>BU118+BU119</f>
        <v>0</v>
      </c>
      <c r="BV117" s="33">
        <f>BV118+BV119</f>
        <v>0</v>
      </c>
      <c r="BW117" s="33">
        <f>BW118+BW119</f>
        <v>50358159.449999996</v>
      </c>
      <c r="BX117" s="24"/>
      <c r="BY117" s="24"/>
      <c r="BZ117" s="24"/>
      <c r="CA117" s="24"/>
      <c r="CB117" s="24"/>
      <c r="CC117" s="32">
        <f>CC118+CC119</f>
        <v>0</v>
      </c>
      <c r="CD117" s="74"/>
    </row>
    <row r="118" spans="1:82" ht="12.75">
      <c r="A118" s="36">
        <v>62001</v>
      </c>
      <c r="B118" s="37" t="s">
        <v>91</v>
      </c>
      <c r="C118" s="38">
        <f>SUM(BV118:CC118)+BU118</f>
        <v>51466825.91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54"/>
      <c r="BV118" s="54"/>
      <c r="BW118" s="54">
        <f>+'[1]HAYAT_TUM_MIZAN_300909'!$O$2076</f>
        <v>51466825.91</v>
      </c>
      <c r="BX118" s="24"/>
      <c r="BY118" s="24"/>
      <c r="BZ118" s="24"/>
      <c r="CA118" s="24"/>
      <c r="CB118" s="24"/>
      <c r="CC118" s="40"/>
      <c r="CD118" s="74"/>
    </row>
    <row r="119" spans="1:82" ht="12.75">
      <c r="A119" s="36">
        <v>62002</v>
      </c>
      <c r="B119" s="37" t="s">
        <v>92</v>
      </c>
      <c r="C119" s="38">
        <f>SUM(BV119:CC119)+BU119</f>
        <v>-1108666.46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54"/>
      <c r="BV119" s="54"/>
      <c r="BW119" s="54">
        <f>-'[1]HAYAT_TUM_MIZAN_300909'!$N$2084</f>
        <v>-1108666.46</v>
      </c>
      <c r="BX119" s="24"/>
      <c r="BY119" s="24"/>
      <c r="BZ119" s="24"/>
      <c r="CA119" s="24"/>
      <c r="CB119" s="24"/>
      <c r="CC119" s="40"/>
      <c r="CD119" s="74"/>
    </row>
    <row r="120" spans="1:82" ht="12.75">
      <c r="A120" s="28">
        <v>621</v>
      </c>
      <c r="B120" s="29" t="s">
        <v>177</v>
      </c>
      <c r="C120" s="30">
        <f>C121+C124</f>
        <v>-487254.74999999977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33">
        <f>BU121+BU124</f>
        <v>0</v>
      </c>
      <c r="BV120" s="33">
        <f>BV121+BV124</f>
        <v>0</v>
      </c>
      <c r="BW120" s="33">
        <f>BW121+BW124</f>
        <v>-487254.74999999977</v>
      </c>
      <c r="BX120" s="24"/>
      <c r="BY120" s="24"/>
      <c r="BZ120" s="24"/>
      <c r="CA120" s="24"/>
      <c r="CB120" s="24"/>
      <c r="CC120" s="32">
        <f>CC121+CC124</f>
        <v>0</v>
      </c>
      <c r="CD120" s="74"/>
    </row>
    <row r="121" spans="1:82" ht="12.75">
      <c r="A121" s="36">
        <v>62101</v>
      </c>
      <c r="B121" s="37" t="s">
        <v>178</v>
      </c>
      <c r="C121" s="38">
        <f>C122+C123</f>
        <v>-401570.5299999998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43">
        <f>BU122+BU123</f>
        <v>0</v>
      </c>
      <c r="BV121" s="43">
        <f>BV122+BV123</f>
        <v>0</v>
      </c>
      <c r="BW121" s="43">
        <f>BW122+BW123</f>
        <v>-401570.5299999998</v>
      </c>
      <c r="BX121" s="24"/>
      <c r="BY121" s="24"/>
      <c r="BZ121" s="24"/>
      <c r="CA121" s="24"/>
      <c r="CB121" s="24"/>
      <c r="CC121" s="42">
        <f>CC122+CC123</f>
        <v>0</v>
      </c>
      <c r="CD121" s="74"/>
    </row>
    <row r="122" spans="1:82" ht="12.75">
      <c r="A122" s="44">
        <v>621011</v>
      </c>
      <c r="B122" s="45" t="s">
        <v>95</v>
      </c>
      <c r="C122" s="38">
        <f>SUM(BV122:CC122)+BU122</f>
        <v>-3631571.44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55"/>
      <c r="BV122" s="55"/>
      <c r="BW122" s="55">
        <f>-'[1]HAYAT_TUM_MIZAN_300909'!$N$2114</f>
        <v>-3631571.44</v>
      </c>
      <c r="BX122" s="24"/>
      <c r="BY122" s="24"/>
      <c r="BZ122" s="24"/>
      <c r="CA122" s="24"/>
      <c r="CB122" s="24"/>
      <c r="CC122" s="47"/>
      <c r="CD122" s="74"/>
    </row>
    <row r="123" spans="1:82" ht="12.75">
      <c r="A123" s="44">
        <v>621012</v>
      </c>
      <c r="B123" s="45" t="s">
        <v>96</v>
      </c>
      <c r="C123" s="38">
        <f>SUM(BV123:CC123)+BU123</f>
        <v>3230000.91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55"/>
      <c r="BV123" s="55"/>
      <c r="BW123" s="55">
        <f>+'[1]HAYAT_TUM_MIZAN_300909'!$O$2115</f>
        <v>3230000.91</v>
      </c>
      <c r="BX123" s="24"/>
      <c r="BY123" s="24"/>
      <c r="BZ123" s="24"/>
      <c r="CA123" s="24"/>
      <c r="CB123" s="24"/>
      <c r="CC123" s="47"/>
      <c r="CD123" s="74"/>
    </row>
    <row r="124" spans="1:82" ht="12.75">
      <c r="A124" s="36">
        <v>62102</v>
      </c>
      <c r="B124" s="37" t="s">
        <v>179</v>
      </c>
      <c r="C124" s="38">
        <f>C125+C126</f>
        <v>-85684.21999999997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43">
        <f>BU125+BU126</f>
        <v>0</v>
      </c>
      <c r="BV124" s="43">
        <f>BV125+BV126</f>
        <v>0</v>
      </c>
      <c r="BW124" s="43">
        <f>BW125+BW126</f>
        <v>-85684.21999999997</v>
      </c>
      <c r="BX124" s="24"/>
      <c r="BY124" s="24"/>
      <c r="BZ124" s="24"/>
      <c r="CA124" s="24"/>
      <c r="CB124" s="24"/>
      <c r="CC124" s="42">
        <f>CC125+CC126</f>
        <v>0</v>
      </c>
      <c r="CD124" s="74"/>
    </row>
    <row r="125" spans="1:82" ht="12.75">
      <c r="A125" s="44">
        <v>621021</v>
      </c>
      <c r="B125" s="45" t="s">
        <v>98</v>
      </c>
      <c r="C125" s="38">
        <f>SUM(BV125:CC125)+BU125</f>
        <v>649061.26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55"/>
      <c r="BV125" s="55"/>
      <c r="BW125" s="55">
        <f>+'[1]HAYAT_TUM_MIZAN_300909'!$O$2121</f>
        <v>649061.26</v>
      </c>
      <c r="BX125" s="24"/>
      <c r="BY125" s="24"/>
      <c r="BZ125" s="24"/>
      <c r="CA125" s="24"/>
      <c r="CB125" s="24"/>
      <c r="CC125" s="47"/>
      <c r="CD125" s="74"/>
    </row>
    <row r="126" spans="1:82" ht="12.75">
      <c r="A126" s="44">
        <v>621022</v>
      </c>
      <c r="B126" s="45" t="s">
        <v>99</v>
      </c>
      <c r="C126" s="38">
        <f>SUM(BV126:CC126)+BU126</f>
        <v>-734745.48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55"/>
      <c r="BV126" s="55"/>
      <c r="BW126" s="55">
        <f>-'[1]HAYAT_TUM_MIZAN_300909'!$N$2132</f>
        <v>-734745.48</v>
      </c>
      <c r="BX126" s="24"/>
      <c r="BY126" s="24"/>
      <c r="BZ126" s="24"/>
      <c r="CA126" s="24"/>
      <c r="CB126" s="24"/>
      <c r="CC126" s="47"/>
      <c r="CD126" s="74"/>
    </row>
    <row r="127" spans="1:82" ht="12.75">
      <c r="A127" s="28">
        <v>622</v>
      </c>
      <c r="B127" s="29" t="s">
        <v>180</v>
      </c>
      <c r="C127" s="30">
        <f>C128+C131</f>
        <v>0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33">
        <f>BU128+BU131</f>
        <v>0</v>
      </c>
      <c r="BV127" s="33">
        <f>BV128+BV131</f>
        <v>0</v>
      </c>
      <c r="BW127" s="33">
        <f>BW128+BW131</f>
        <v>0</v>
      </c>
      <c r="BX127" s="24"/>
      <c r="BY127" s="24"/>
      <c r="BZ127" s="24"/>
      <c r="CA127" s="24"/>
      <c r="CB127" s="24"/>
      <c r="CC127" s="32">
        <f>CC128+CC131</f>
        <v>0</v>
      </c>
      <c r="CD127" s="74"/>
    </row>
    <row r="128" spans="1:82" ht="12.75">
      <c r="A128" s="36">
        <v>62201</v>
      </c>
      <c r="B128" s="37" t="s">
        <v>101</v>
      </c>
      <c r="C128" s="38">
        <f>C129+C130</f>
        <v>0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43">
        <f>BU129+BU130</f>
        <v>0</v>
      </c>
      <c r="BV128" s="43">
        <f>BV129+BV130</f>
        <v>0</v>
      </c>
      <c r="BW128" s="43">
        <f>BW129+BW130</f>
        <v>0</v>
      </c>
      <c r="BX128" s="24"/>
      <c r="BY128" s="24"/>
      <c r="BZ128" s="24"/>
      <c r="CA128" s="24"/>
      <c r="CB128" s="24"/>
      <c r="CC128" s="42">
        <f>CC129+CC130</f>
        <v>0</v>
      </c>
      <c r="CD128" s="74"/>
    </row>
    <row r="129" spans="1:82" ht="12.75">
      <c r="A129" s="44">
        <v>622011</v>
      </c>
      <c r="B129" s="45" t="s">
        <v>102</v>
      </c>
      <c r="C129" s="38">
        <f>SUM(BV129:CC129)+BU129</f>
        <v>0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55"/>
      <c r="BV129" s="55"/>
      <c r="BW129" s="55"/>
      <c r="BX129" s="24"/>
      <c r="BY129" s="24"/>
      <c r="BZ129" s="24"/>
      <c r="CA129" s="24"/>
      <c r="CB129" s="24"/>
      <c r="CC129" s="47"/>
      <c r="CD129" s="74"/>
    </row>
    <row r="130" spans="1:82" ht="12.75">
      <c r="A130" s="44">
        <v>622012</v>
      </c>
      <c r="B130" s="45" t="s">
        <v>103</v>
      </c>
      <c r="C130" s="38">
        <f>SUM(BV130:CC130)+BU130</f>
        <v>0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55"/>
      <c r="BV130" s="55"/>
      <c r="BW130" s="55"/>
      <c r="BX130" s="24"/>
      <c r="BY130" s="24"/>
      <c r="BZ130" s="24"/>
      <c r="CA130" s="24"/>
      <c r="CB130" s="24"/>
      <c r="CC130" s="47"/>
      <c r="CD130" s="74"/>
    </row>
    <row r="131" spans="1:82" ht="12.75">
      <c r="A131" s="36">
        <v>62202</v>
      </c>
      <c r="B131" s="37" t="s">
        <v>181</v>
      </c>
      <c r="C131" s="38">
        <f>C132+C133</f>
        <v>0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43">
        <f>BU132+BU133</f>
        <v>0</v>
      </c>
      <c r="BV131" s="43">
        <f>BV132+BV133</f>
        <v>0</v>
      </c>
      <c r="BW131" s="43">
        <f>BW132+BW133</f>
        <v>0</v>
      </c>
      <c r="BX131" s="24"/>
      <c r="BY131" s="24"/>
      <c r="BZ131" s="24"/>
      <c r="CA131" s="24"/>
      <c r="CB131" s="24"/>
      <c r="CC131" s="42">
        <f>CC132+CC133</f>
        <v>0</v>
      </c>
      <c r="CD131" s="74"/>
    </row>
    <row r="132" spans="1:82" ht="12.75">
      <c r="A132" s="44">
        <v>622021</v>
      </c>
      <c r="B132" s="45" t="s">
        <v>105</v>
      </c>
      <c r="C132" s="38">
        <f>SUM(BV132:CC132)+BU132</f>
        <v>0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55"/>
      <c r="BV132" s="55"/>
      <c r="BW132" s="55"/>
      <c r="BX132" s="24"/>
      <c r="BY132" s="24"/>
      <c r="BZ132" s="24"/>
      <c r="CA132" s="24"/>
      <c r="CB132" s="24"/>
      <c r="CC132" s="47"/>
      <c r="CD132" s="74"/>
    </row>
    <row r="133" spans="1:82" ht="12.75">
      <c r="A133" s="44">
        <v>622022</v>
      </c>
      <c r="B133" s="45" t="s">
        <v>106</v>
      </c>
      <c r="C133" s="38">
        <f>SUM(BV133:CC133)+BU133</f>
        <v>0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55"/>
      <c r="BV133" s="55"/>
      <c r="BW133" s="55"/>
      <c r="BX133" s="24"/>
      <c r="BY133" s="24"/>
      <c r="BZ133" s="24"/>
      <c r="CA133" s="24"/>
      <c r="CB133" s="24"/>
      <c r="CC133" s="47"/>
      <c r="CD133" s="74"/>
    </row>
    <row r="134" spans="1:82" ht="12.75">
      <c r="A134" s="28">
        <v>623</v>
      </c>
      <c r="B134" s="29" t="s">
        <v>182</v>
      </c>
      <c r="C134" s="30">
        <f>C135+C145+C154+C163+C164+C167+C170+C174+C175</f>
        <v>7885870.4099999955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33">
        <f>BU135+BU145+BU154+BU163+BU164+BU167+BU170+BU174+BU175</f>
        <v>0</v>
      </c>
      <c r="BV134" s="33">
        <f>BV135+BV145+BV154+BV163+BV164+BV167+BV170+BV174+BV175</f>
        <v>0</v>
      </c>
      <c r="BW134" s="33">
        <f>BW135+BW145+BW154+BW163+BW164+BW167+BW170+BW174+BW175</f>
        <v>7885870.4099999955</v>
      </c>
      <c r="BX134" s="24"/>
      <c r="BY134" s="24"/>
      <c r="BZ134" s="24"/>
      <c r="CA134" s="24"/>
      <c r="CB134" s="24"/>
      <c r="CC134" s="32">
        <f>CC135+CC145+CC154+CC163+CC164+CC167+CC170+CC174+CC175</f>
        <v>0</v>
      </c>
      <c r="CD134" s="74"/>
    </row>
    <row r="135" spans="1:82" ht="12.75">
      <c r="A135" s="36">
        <v>62301</v>
      </c>
      <c r="B135" s="37" t="s">
        <v>108</v>
      </c>
      <c r="C135" s="38">
        <f>C136+C137+C138+C139+C140+C141+C142+C143+C144</f>
        <v>32061211.849999998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43">
        <f>BU136+BU137+BU138+BU139+BU140+BU141+BU142+BU143+BU144</f>
        <v>0</v>
      </c>
      <c r="BV135" s="43">
        <f>BV136+BV137+BV138+BV139+BV140+BV141+BV142+BV143+BV144</f>
        <v>0</v>
      </c>
      <c r="BW135" s="43">
        <f>BW136+BW137+BW138+BW139+BW140+BW141+BW142+BW143+BW144</f>
        <v>32061211.849999998</v>
      </c>
      <c r="BX135" s="24"/>
      <c r="BY135" s="24"/>
      <c r="BZ135" s="24"/>
      <c r="CA135" s="24"/>
      <c r="CB135" s="24"/>
      <c r="CC135" s="42">
        <f>CC136+CC137+CC138+CC139+CC140+CC141+CC142+CC143+CC144</f>
        <v>0</v>
      </c>
      <c r="CD135" s="74"/>
    </row>
    <row r="136" spans="1:82" ht="12.75">
      <c r="A136" s="44">
        <v>623011</v>
      </c>
      <c r="B136" s="45" t="s">
        <v>183</v>
      </c>
      <c r="C136" s="38">
        <f aca="true" t="shared" si="34" ref="C136:C144">SUM(BV136:CC136)+BU136</f>
        <v>0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55"/>
      <c r="BV136" s="55"/>
      <c r="BW136" s="55"/>
      <c r="BX136" s="24"/>
      <c r="BY136" s="24"/>
      <c r="BZ136" s="24"/>
      <c r="CA136" s="24"/>
      <c r="CB136" s="24"/>
      <c r="CC136" s="47"/>
      <c r="CD136" s="74"/>
    </row>
    <row r="137" spans="1:82" ht="12.75">
      <c r="A137" s="44">
        <v>623012</v>
      </c>
      <c r="B137" s="45" t="s">
        <v>110</v>
      </c>
      <c r="C137" s="38">
        <f t="shared" si="34"/>
        <v>0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55"/>
      <c r="BV137" s="55"/>
      <c r="BW137" s="55"/>
      <c r="BX137" s="24"/>
      <c r="BY137" s="24"/>
      <c r="BZ137" s="24"/>
      <c r="CA137" s="24"/>
      <c r="CB137" s="24"/>
      <c r="CC137" s="47"/>
      <c r="CD137" s="74"/>
    </row>
    <row r="138" spans="1:82" ht="12.75">
      <c r="A138" s="44">
        <v>623013</v>
      </c>
      <c r="B138" s="45" t="s">
        <v>111</v>
      </c>
      <c r="C138" s="38">
        <f t="shared" si="34"/>
        <v>31494723.77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55"/>
      <c r="BV138" s="55"/>
      <c r="BW138" s="55">
        <f>+'[1]HAYAT_TUM_MIZAN_300909'!$O$2145</f>
        <v>31494723.77</v>
      </c>
      <c r="BX138" s="24"/>
      <c r="BY138" s="24"/>
      <c r="BZ138" s="24"/>
      <c r="CA138" s="24"/>
      <c r="CB138" s="24"/>
      <c r="CC138" s="47"/>
      <c r="CD138" s="74"/>
    </row>
    <row r="139" spans="1:82" ht="12.75">
      <c r="A139" s="44">
        <v>623014</v>
      </c>
      <c r="B139" s="45" t="s">
        <v>112</v>
      </c>
      <c r="C139" s="38">
        <f t="shared" si="34"/>
        <v>0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55"/>
      <c r="BV139" s="55"/>
      <c r="BW139" s="55"/>
      <c r="BX139" s="24"/>
      <c r="BY139" s="24"/>
      <c r="BZ139" s="24"/>
      <c r="CA139" s="24"/>
      <c r="CB139" s="24"/>
      <c r="CC139" s="47"/>
      <c r="CD139" s="74"/>
    </row>
    <row r="140" spans="1:82" ht="12.75">
      <c r="A140" s="44">
        <v>623015</v>
      </c>
      <c r="B140" s="45" t="s">
        <v>113</v>
      </c>
      <c r="C140" s="38">
        <f t="shared" si="34"/>
        <v>0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55"/>
      <c r="BV140" s="55"/>
      <c r="BW140" s="55"/>
      <c r="BX140" s="24"/>
      <c r="BY140" s="24"/>
      <c r="BZ140" s="24"/>
      <c r="CA140" s="24"/>
      <c r="CB140" s="24"/>
      <c r="CC140" s="47"/>
      <c r="CD140" s="74"/>
    </row>
    <row r="141" spans="1:82" ht="12.75">
      <c r="A141" s="44">
        <v>623016</v>
      </c>
      <c r="B141" s="45" t="s">
        <v>114</v>
      </c>
      <c r="C141" s="38">
        <f t="shared" si="34"/>
        <v>0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55"/>
      <c r="BV141" s="55"/>
      <c r="BW141" s="55"/>
      <c r="BX141" s="24"/>
      <c r="BY141" s="24"/>
      <c r="BZ141" s="24"/>
      <c r="CA141" s="24"/>
      <c r="CB141" s="24"/>
      <c r="CC141" s="47"/>
      <c r="CD141" s="74"/>
    </row>
    <row r="142" spans="1:82" ht="12.75">
      <c r="A142" s="44">
        <v>623017</v>
      </c>
      <c r="B142" s="45" t="s">
        <v>115</v>
      </c>
      <c r="C142" s="38">
        <f t="shared" si="34"/>
        <v>0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55"/>
      <c r="BV142" s="55"/>
      <c r="BW142" s="55"/>
      <c r="BX142" s="24"/>
      <c r="BY142" s="24"/>
      <c r="BZ142" s="24"/>
      <c r="CA142" s="24"/>
      <c r="CB142" s="24"/>
      <c r="CC142" s="47"/>
      <c r="CD142" s="74"/>
    </row>
    <row r="143" spans="1:82" ht="12.75">
      <c r="A143" s="44">
        <v>623018</v>
      </c>
      <c r="B143" s="45" t="s">
        <v>116</v>
      </c>
      <c r="C143" s="38">
        <f t="shared" si="34"/>
        <v>566488.08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55"/>
      <c r="BV143" s="55"/>
      <c r="BW143" s="55">
        <f>+'[1]HAYAT_TUM_MIZAN_300909'!$O$2185</f>
        <v>566488.08</v>
      </c>
      <c r="BX143" s="24"/>
      <c r="BY143" s="24"/>
      <c r="BZ143" s="24"/>
      <c r="CA143" s="24"/>
      <c r="CB143" s="24"/>
      <c r="CC143" s="47"/>
      <c r="CD143" s="74"/>
    </row>
    <row r="144" spans="1:82" ht="12.75">
      <c r="A144" s="44">
        <v>623019</v>
      </c>
      <c r="B144" s="45" t="s">
        <v>117</v>
      </c>
      <c r="C144" s="38">
        <f t="shared" si="34"/>
        <v>0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55"/>
      <c r="BV144" s="55"/>
      <c r="BW144" s="55"/>
      <c r="BX144" s="24"/>
      <c r="BY144" s="24"/>
      <c r="BZ144" s="24"/>
      <c r="CA144" s="24"/>
      <c r="CB144" s="24"/>
      <c r="CC144" s="47"/>
      <c r="CD144" s="74"/>
    </row>
    <row r="145" spans="1:82" ht="12.75">
      <c r="A145" s="36">
        <v>62302</v>
      </c>
      <c r="B145" s="37" t="s">
        <v>118</v>
      </c>
      <c r="C145" s="38">
        <f>C146+C147+C148+C149+C150+C151+C152+C153</f>
        <v>2581657.34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43">
        <f>BU146+BU147+BU148+BU149+BU150+BU151+BU152+BU153</f>
        <v>0</v>
      </c>
      <c r="BV145" s="43">
        <f>BV146+BV147+BV148+BV149+BV150+BV151+BV152+BV153</f>
        <v>0</v>
      </c>
      <c r="BW145" s="43">
        <f>BW146+BW147+BW148+BW149+BW150+BW151+BW152+BW153</f>
        <v>2581657.34</v>
      </c>
      <c r="BX145" s="24"/>
      <c r="BY145" s="24"/>
      <c r="BZ145" s="24"/>
      <c r="CA145" s="24"/>
      <c r="CB145" s="24"/>
      <c r="CC145" s="42">
        <f>CC146+CC147+CC148+CC149+CC150+CC151+CC152+CC153</f>
        <v>0</v>
      </c>
      <c r="CD145" s="74"/>
    </row>
    <row r="146" spans="1:82" ht="12.75">
      <c r="A146" s="44">
        <v>623021</v>
      </c>
      <c r="B146" s="45" t="s">
        <v>184</v>
      </c>
      <c r="C146" s="38">
        <f aca="true" t="shared" si="35" ref="C146:C153">SUM(BV146:CC146)+BU146</f>
        <v>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55"/>
      <c r="BV146" s="55"/>
      <c r="BW146" s="55"/>
      <c r="BX146" s="24"/>
      <c r="BY146" s="24"/>
      <c r="BZ146" s="24"/>
      <c r="CA146" s="24"/>
      <c r="CB146" s="24"/>
      <c r="CC146" s="47"/>
      <c r="CD146" s="74"/>
    </row>
    <row r="147" spans="1:82" ht="12.75">
      <c r="A147" s="44">
        <v>623022</v>
      </c>
      <c r="B147" s="45" t="s">
        <v>110</v>
      </c>
      <c r="C147" s="38">
        <f t="shared" si="35"/>
        <v>0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55"/>
      <c r="BV147" s="55"/>
      <c r="BW147" s="55"/>
      <c r="BX147" s="24"/>
      <c r="BY147" s="24"/>
      <c r="BZ147" s="24"/>
      <c r="CA147" s="24"/>
      <c r="CB147" s="24"/>
      <c r="CC147" s="47"/>
      <c r="CD147" s="74"/>
    </row>
    <row r="148" spans="1:82" ht="12.75">
      <c r="A148" s="44">
        <v>623023</v>
      </c>
      <c r="B148" s="45" t="s">
        <v>111</v>
      </c>
      <c r="C148" s="38">
        <f t="shared" si="35"/>
        <v>2581657.34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55"/>
      <c r="BV148" s="55"/>
      <c r="BW148" s="55">
        <f>+'[1]HAYAT_TUM_MIZAN_300909'!$O$2203</f>
        <v>2581657.34</v>
      </c>
      <c r="BX148" s="24"/>
      <c r="BY148" s="24"/>
      <c r="BZ148" s="24"/>
      <c r="CA148" s="24"/>
      <c r="CB148" s="24"/>
      <c r="CC148" s="47"/>
      <c r="CD148" s="74"/>
    </row>
    <row r="149" spans="1:82" ht="12.75">
      <c r="A149" s="44">
        <v>623024</v>
      </c>
      <c r="B149" s="45" t="s">
        <v>112</v>
      </c>
      <c r="C149" s="38">
        <f t="shared" si="35"/>
        <v>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55"/>
      <c r="BV149" s="55"/>
      <c r="BW149" s="55"/>
      <c r="BX149" s="24"/>
      <c r="BY149" s="24"/>
      <c r="BZ149" s="24"/>
      <c r="CA149" s="24"/>
      <c r="CB149" s="24"/>
      <c r="CC149" s="47"/>
      <c r="CD149" s="74"/>
    </row>
    <row r="150" spans="1:82" ht="12.75">
      <c r="A150" s="44">
        <v>623025</v>
      </c>
      <c r="B150" s="45" t="s">
        <v>119</v>
      </c>
      <c r="C150" s="38">
        <f t="shared" si="35"/>
        <v>0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55"/>
      <c r="BV150" s="55"/>
      <c r="BW150" s="55"/>
      <c r="BX150" s="24"/>
      <c r="BY150" s="24"/>
      <c r="BZ150" s="24"/>
      <c r="CA150" s="24"/>
      <c r="CB150" s="24"/>
      <c r="CC150" s="47"/>
      <c r="CD150" s="74"/>
    </row>
    <row r="151" spans="1:82" ht="12.75">
      <c r="A151" s="44">
        <v>623026</v>
      </c>
      <c r="B151" s="45" t="s">
        <v>114</v>
      </c>
      <c r="C151" s="38">
        <f t="shared" si="35"/>
        <v>0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55"/>
      <c r="BV151" s="55"/>
      <c r="BW151" s="55"/>
      <c r="BX151" s="24"/>
      <c r="BY151" s="24"/>
      <c r="BZ151" s="24"/>
      <c r="CA151" s="24"/>
      <c r="CB151" s="24"/>
      <c r="CC151" s="47"/>
      <c r="CD151" s="74"/>
    </row>
    <row r="152" spans="1:82" ht="12.75">
      <c r="A152" s="44">
        <v>623027</v>
      </c>
      <c r="B152" s="45" t="s">
        <v>185</v>
      </c>
      <c r="C152" s="38">
        <f t="shared" si="35"/>
        <v>0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55"/>
      <c r="BV152" s="55"/>
      <c r="BW152" s="55"/>
      <c r="BX152" s="24"/>
      <c r="BY152" s="24"/>
      <c r="BZ152" s="24"/>
      <c r="CA152" s="24"/>
      <c r="CB152" s="24"/>
      <c r="CC152" s="47"/>
      <c r="CD152" s="74"/>
    </row>
    <row r="153" spans="1:82" ht="12.75">
      <c r="A153" s="44">
        <v>623029</v>
      </c>
      <c r="B153" s="45" t="s">
        <v>117</v>
      </c>
      <c r="C153" s="38">
        <f t="shared" si="35"/>
        <v>0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55"/>
      <c r="BV153" s="55"/>
      <c r="BW153" s="55"/>
      <c r="BX153" s="24"/>
      <c r="BY153" s="24"/>
      <c r="BZ153" s="24"/>
      <c r="CA153" s="24"/>
      <c r="CB153" s="24"/>
      <c r="CC153" s="47"/>
      <c r="CD153" s="74"/>
    </row>
    <row r="154" spans="1:82" ht="12.75">
      <c r="A154" s="36">
        <v>62303</v>
      </c>
      <c r="B154" s="37" t="s">
        <v>120</v>
      </c>
      <c r="C154" s="38">
        <f>C155+C156+C157+C158+C159+C160+C161+C162</f>
        <v>-7637535.94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43">
        <f>BU155+BU156+BU157+BU158+BU159+BU160+BU161+BU162</f>
        <v>0</v>
      </c>
      <c r="BV154" s="43">
        <f>BV155+BV156+BV157+BV158+BV159+BV160+BV161+BV162</f>
        <v>0</v>
      </c>
      <c r="BW154" s="43">
        <f>BW155+BW156+BW157+BW158+BW159+BW160+BW161+BW162</f>
        <v>-7637535.94</v>
      </c>
      <c r="BX154" s="24"/>
      <c r="BY154" s="24"/>
      <c r="BZ154" s="24"/>
      <c r="CA154" s="24"/>
      <c r="CB154" s="24"/>
      <c r="CC154" s="42">
        <f>CC155+CC156+CC157+CC158+CC159+CC160+CC161+CC162</f>
        <v>0</v>
      </c>
      <c r="CD154" s="74"/>
    </row>
    <row r="155" spans="1:82" ht="12.75">
      <c r="A155" s="44">
        <v>623031</v>
      </c>
      <c r="B155" s="45" t="s">
        <v>183</v>
      </c>
      <c r="C155" s="38">
        <f aca="true" t="shared" si="36" ref="C155:C163">SUM(BV155:CC155)+BU155</f>
        <v>0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55"/>
      <c r="BV155" s="55"/>
      <c r="BW155" s="55"/>
      <c r="BX155" s="24"/>
      <c r="BY155" s="24"/>
      <c r="BZ155" s="24"/>
      <c r="CA155" s="24"/>
      <c r="CB155" s="24"/>
      <c r="CC155" s="47"/>
      <c r="CD155" s="74"/>
    </row>
    <row r="156" spans="1:82" ht="12.75">
      <c r="A156" s="44">
        <v>623032</v>
      </c>
      <c r="B156" s="45" t="s">
        <v>110</v>
      </c>
      <c r="C156" s="38">
        <f t="shared" si="36"/>
        <v>0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55"/>
      <c r="BV156" s="55"/>
      <c r="BW156" s="55"/>
      <c r="BX156" s="24"/>
      <c r="BY156" s="24"/>
      <c r="BZ156" s="24"/>
      <c r="CA156" s="24"/>
      <c r="CB156" s="24"/>
      <c r="CC156" s="47"/>
      <c r="CD156" s="74"/>
    </row>
    <row r="157" spans="1:82" ht="12.75">
      <c r="A157" s="44">
        <v>623033</v>
      </c>
      <c r="B157" s="45" t="s">
        <v>111</v>
      </c>
      <c r="C157" s="38">
        <f t="shared" si="36"/>
        <v>-7638025.7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55"/>
      <c r="BV157" s="55"/>
      <c r="BW157" s="55">
        <v>-7638025.7</v>
      </c>
      <c r="BX157" s="24"/>
      <c r="BY157" s="24"/>
      <c r="BZ157" s="24"/>
      <c r="CA157" s="24"/>
      <c r="CB157" s="24"/>
      <c r="CC157" s="47"/>
      <c r="CD157" s="74"/>
    </row>
    <row r="158" spans="1:82" ht="12.75">
      <c r="A158" s="44">
        <v>623034</v>
      </c>
      <c r="B158" s="45" t="s">
        <v>112</v>
      </c>
      <c r="C158" s="38">
        <f t="shared" si="36"/>
        <v>0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55"/>
      <c r="BV158" s="55"/>
      <c r="BW158" s="55"/>
      <c r="BX158" s="24"/>
      <c r="BY158" s="24"/>
      <c r="BZ158" s="24"/>
      <c r="CA158" s="24"/>
      <c r="CB158" s="24"/>
      <c r="CC158" s="47"/>
      <c r="CD158" s="74"/>
    </row>
    <row r="159" spans="1:82" ht="12.75">
      <c r="A159" s="44">
        <v>623035</v>
      </c>
      <c r="B159" s="45" t="s">
        <v>119</v>
      </c>
      <c r="C159" s="38">
        <f t="shared" si="36"/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55"/>
      <c r="BV159" s="55"/>
      <c r="BW159" s="55"/>
      <c r="BX159" s="24"/>
      <c r="BY159" s="24"/>
      <c r="BZ159" s="24"/>
      <c r="CA159" s="24"/>
      <c r="CB159" s="24"/>
      <c r="CC159" s="47"/>
      <c r="CD159" s="74"/>
    </row>
    <row r="160" spans="1:82" ht="12.75">
      <c r="A160" s="44">
        <v>623036</v>
      </c>
      <c r="B160" s="45" t="s">
        <v>114</v>
      </c>
      <c r="C160" s="38">
        <f t="shared" si="36"/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55"/>
      <c r="BV160" s="55"/>
      <c r="BW160" s="55"/>
      <c r="BX160" s="24"/>
      <c r="BY160" s="24"/>
      <c r="BZ160" s="24"/>
      <c r="CA160" s="24"/>
      <c r="CB160" s="24"/>
      <c r="CC160" s="47"/>
      <c r="CD160" s="74"/>
    </row>
    <row r="161" spans="1:82" ht="12.75">
      <c r="A161" s="44">
        <v>623037</v>
      </c>
      <c r="B161" s="45" t="s">
        <v>185</v>
      </c>
      <c r="C161" s="38">
        <f t="shared" si="36"/>
        <v>0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55"/>
      <c r="BV161" s="55"/>
      <c r="BW161" s="55"/>
      <c r="BX161" s="24"/>
      <c r="BY161" s="24"/>
      <c r="BZ161" s="24"/>
      <c r="CA161" s="24"/>
      <c r="CB161" s="24"/>
      <c r="CC161" s="47"/>
      <c r="CD161" s="74"/>
    </row>
    <row r="162" spans="1:82" ht="12.75">
      <c r="A162" s="44">
        <v>623039</v>
      </c>
      <c r="B162" s="45" t="s">
        <v>117</v>
      </c>
      <c r="C162" s="38">
        <f t="shared" si="36"/>
        <v>489.76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55"/>
      <c r="BV162" s="55"/>
      <c r="BW162" s="55">
        <f>+'[1]HAYAT_TUM_MIZAN_300909'!$O$2237</f>
        <v>489.76</v>
      </c>
      <c r="BX162" s="24"/>
      <c r="BY162" s="24"/>
      <c r="BZ162" s="24"/>
      <c r="CA162" s="24"/>
      <c r="CB162" s="24"/>
      <c r="CC162" s="47"/>
      <c r="CD162" s="74"/>
    </row>
    <row r="163" spans="1:82" ht="12.75">
      <c r="A163" s="36">
        <v>62304</v>
      </c>
      <c r="B163" s="37" t="s">
        <v>186</v>
      </c>
      <c r="C163" s="38">
        <f t="shared" si="36"/>
        <v>-19132330.96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54"/>
      <c r="BV163" s="54"/>
      <c r="BW163" s="54">
        <f>-'[1]HAYAT_TUM_MIZAN_300909'!$N$2254</f>
        <v>-19132330.96</v>
      </c>
      <c r="BX163" s="24"/>
      <c r="BY163" s="24"/>
      <c r="BZ163" s="24"/>
      <c r="CA163" s="24"/>
      <c r="CB163" s="24"/>
      <c r="CC163" s="40"/>
      <c r="CD163" s="74"/>
    </row>
    <row r="164" spans="1:82" ht="12.75">
      <c r="A164" s="36">
        <v>62305</v>
      </c>
      <c r="B164" s="37" t="s">
        <v>123</v>
      </c>
      <c r="C164" s="38">
        <f>C165+C166</f>
        <v>0</v>
      </c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43">
        <f>BU165+BU166</f>
        <v>0</v>
      </c>
      <c r="BV164" s="43">
        <f>BV165+BV166</f>
        <v>0</v>
      </c>
      <c r="BW164" s="43">
        <f>BW165+BW166</f>
        <v>0</v>
      </c>
      <c r="BX164" s="24"/>
      <c r="BY164" s="24"/>
      <c r="BZ164" s="24"/>
      <c r="CA164" s="24"/>
      <c r="CB164" s="24"/>
      <c r="CC164" s="42">
        <f>CC165+CC166</f>
        <v>0</v>
      </c>
      <c r="CD164" s="74"/>
    </row>
    <row r="165" spans="1:82" ht="12.75">
      <c r="A165" s="44">
        <v>623051</v>
      </c>
      <c r="B165" s="45" t="s">
        <v>124</v>
      </c>
      <c r="C165" s="38">
        <f>SUM(BV165:CC165)+BU165</f>
        <v>0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55"/>
      <c r="BV165" s="55"/>
      <c r="BW165" s="55"/>
      <c r="BX165" s="24"/>
      <c r="BY165" s="24"/>
      <c r="BZ165" s="24"/>
      <c r="CA165" s="24"/>
      <c r="CB165" s="24"/>
      <c r="CC165" s="47"/>
      <c r="CD165" s="74"/>
    </row>
    <row r="166" spans="1:82" ht="12.75">
      <c r="A166" s="44">
        <v>623052</v>
      </c>
      <c r="B166" s="45" t="s">
        <v>125</v>
      </c>
      <c r="C166" s="38">
        <f>SUM(BV166:CC166)+BU166</f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55"/>
      <c r="BV166" s="55"/>
      <c r="BW166" s="55"/>
      <c r="BX166" s="24"/>
      <c r="BY166" s="24"/>
      <c r="BZ166" s="24"/>
      <c r="CA166" s="24"/>
      <c r="CB166" s="24"/>
      <c r="CC166" s="47"/>
      <c r="CD166" s="74"/>
    </row>
    <row r="167" spans="1:82" ht="12.75">
      <c r="A167" s="36">
        <v>62306</v>
      </c>
      <c r="B167" s="37" t="s">
        <v>126</v>
      </c>
      <c r="C167" s="38">
        <f>C168+C169</f>
        <v>0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43">
        <f>BU168+BU169</f>
        <v>0</v>
      </c>
      <c r="BV167" s="43">
        <f>BV168+BV169</f>
        <v>0</v>
      </c>
      <c r="BW167" s="43">
        <f>BW168+BW169</f>
        <v>0</v>
      </c>
      <c r="BX167" s="24"/>
      <c r="BY167" s="24"/>
      <c r="BZ167" s="24"/>
      <c r="CA167" s="24"/>
      <c r="CB167" s="24"/>
      <c r="CC167" s="42">
        <f>CC168+CC169</f>
        <v>0</v>
      </c>
      <c r="CD167" s="74"/>
    </row>
    <row r="168" spans="1:82" ht="12.75">
      <c r="A168" s="44">
        <v>623061</v>
      </c>
      <c r="B168" s="45" t="s">
        <v>124</v>
      </c>
      <c r="C168" s="38">
        <f>SUM(BV168:CC168)+BU168</f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55"/>
      <c r="BV168" s="55"/>
      <c r="BW168" s="55"/>
      <c r="BX168" s="24"/>
      <c r="BY168" s="24"/>
      <c r="BZ168" s="24"/>
      <c r="CA168" s="24"/>
      <c r="CB168" s="24"/>
      <c r="CC168" s="47"/>
      <c r="CD168" s="74"/>
    </row>
    <row r="169" spans="1:82" ht="12.75">
      <c r="A169" s="44">
        <v>623062</v>
      </c>
      <c r="B169" s="45" t="s">
        <v>125</v>
      </c>
      <c r="C169" s="38">
        <f>SUM(BV169:CC169)+BU169</f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55"/>
      <c r="BV169" s="55"/>
      <c r="BW169" s="55"/>
      <c r="BX169" s="24"/>
      <c r="BY169" s="24"/>
      <c r="BZ169" s="24"/>
      <c r="CA169" s="24"/>
      <c r="CB169" s="24"/>
      <c r="CC169" s="47"/>
      <c r="CD169" s="74"/>
    </row>
    <row r="170" spans="1:82" ht="12.75">
      <c r="A170" s="36">
        <v>62307</v>
      </c>
      <c r="B170" s="37" t="s">
        <v>127</v>
      </c>
      <c r="C170" s="38">
        <f>C171+C172+C173</f>
        <v>0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43">
        <f>BU171+BU172+BU173</f>
        <v>0</v>
      </c>
      <c r="BV170" s="43">
        <f>BV171+BV172+BV173</f>
        <v>0</v>
      </c>
      <c r="BW170" s="43">
        <f>BW171+BW172+BW173</f>
        <v>0</v>
      </c>
      <c r="BX170" s="24"/>
      <c r="BY170" s="24"/>
      <c r="BZ170" s="24"/>
      <c r="CA170" s="24"/>
      <c r="CB170" s="24"/>
      <c r="CC170" s="42">
        <f>CC171+CC172+CC173</f>
        <v>0</v>
      </c>
      <c r="CD170" s="74"/>
    </row>
    <row r="171" spans="1:82" ht="12.75">
      <c r="A171" s="44">
        <v>623071</v>
      </c>
      <c r="B171" s="45" t="s">
        <v>128</v>
      </c>
      <c r="C171" s="38">
        <f>SUM(BV171:CC171)+BU171</f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55"/>
      <c r="BV171" s="55"/>
      <c r="BW171" s="55"/>
      <c r="BX171" s="24"/>
      <c r="BY171" s="24"/>
      <c r="BZ171" s="24"/>
      <c r="CA171" s="24"/>
      <c r="CB171" s="24"/>
      <c r="CC171" s="47"/>
      <c r="CD171" s="74"/>
    </row>
    <row r="172" spans="1:82" ht="12.75">
      <c r="A172" s="44">
        <v>623072</v>
      </c>
      <c r="B172" s="45" t="s">
        <v>129</v>
      </c>
      <c r="C172" s="38">
        <f>SUM(BV172:CC172)+BU172</f>
        <v>0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55"/>
      <c r="BV172" s="55"/>
      <c r="BW172" s="55"/>
      <c r="BX172" s="24"/>
      <c r="BY172" s="24"/>
      <c r="BZ172" s="24"/>
      <c r="CA172" s="24"/>
      <c r="CB172" s="24"/>
      <c r="CC172" s="47"/>
      <c r="CD172" s="74"/>
    </row>
    <row r="173" spans="1:82" ht="12.75">
      <c r="A173" s="44">
        <v>623073</v>
      </c>
      <c r="B173" s="45" t="s">
        <v>187</v>
      </c>
      <c r="C173" s="38">
        <f>SUM(BV173:CC173)+BU173</f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55"/>
      <c r="BV173" s="55"/>
      <c r="BW173" s="55"/>
      <c r="BX173" s="24"/>
      <c r="BY173" s="24"/>
      <c r="BZ173" s="24"/>
      <c r="CA173" s="24"/>
      <c r="CB173" s="24"/>
      <c r="CC173" s="47"/>
      <c r="CD173" s="74"/>
    </row>
    <row r="174" spans="1:82" ht="12.75">
      <c r="A174" s="36">
        <v>62308</v>
      </c>
      <c r="B174" s="37" t="s">
        <v>131</v>
      </c>
      <c r="C174" s="38">
        <f>SUM(BV174:CC174)+BU174</f>
        <v>0</v>
      </c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54"/>
      <c r="BV174" s="54"/>
      <c r="BW174" s="54"/>
      <c r="BX174" s="24"/>
      <c r="BY174" s="24"/>
      <c r="BZ174" s="24"/>
      <c r="CA174" s="24"/>
      <c r="CB174" s="24"/>
      <c r="CC174" s="40"/>
      <c r="CD174" s="74"/>
    </row>
    <row r="175" spans="1:82" ht="12.75">
      <c r="A175" s="36">
        <v>62399</v>
      </c>
      <c r="B175" s="37" t="s">
        <v>132</v>
      </c>
      <c r="C175" s="38">
        <f>C176+C177+C178</f>
        <v>12868.12</v>
      </c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43">
        <f>BU176+BU177+BU178</f>
        <v>0</v>
      </c>
      <c r="BV175" s="43">
        <f>BV176+BV177+BV178</f>
        <v>0</v>
      </c>
      <c r="BW175" s="43">
        <f>BW176+BW177+BW178</f>
        <v>12868.12</v>
      </c>
      <c r="BX175" s="24"/>
      <c r="BY175" s="24"/>
      <c r="BZ175" s="24"/>
      <c r="CA175" s="24"/>
      <c r="CB175" s="24"/>
      <c r="CC175" s="42">
        <f>CC176+CC177+CC178</f>
        <v>0</v>
      </c>
      <c r="CD175" s="74"/>
    </row>
    <row r="176" spans="1:82" ht="12.75">
      <c r="A176" s="44">
        <v>623991</v>
      </c>
      <c r="B176" s="45" t="s">
        <v>133</v>
      </c>
      <c r="C176" s="38">
        <f>SUM(BV176:CC176)+BU176</f>
        <v>0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55"/>
      <c r="BV176" s="55"/>
      <c r="BW176" s="55"/>
      <c r="BX176" s="24"/>
      <c r="BY176" s="24"/>
      <c r="BZ176" s="24"/>
      <c r="CA176" s="24"/>
      <c r="CB176" s="24"/>
      <c r="CC176" s="47"/>
      <c r="CD176" s="74"/>
    </row>
    <row r="177" spans="1:82" ht="12.75">
      <c r="A177" s="44">
        <v>623992</v>
      </c>
      <c r="B177" s="45" t="s">
        <v>134</v>
      </c>
      <c r="C177" s="38">
        <f>SUM(BV177:CC177)+BU177</f>
        <v>12868.12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55"/>
      <c r="BV177" s="55"/>
      <c r="BW177" s="55">
        <f>+'[1]HAYAT_TUM_MIZAN_300909'!$O$2297</f>
        <v>12868.12</v>
      </c>
      <c r="BX177" s="24"/>
      <c r="BY177" s="24"/>
      <c r="BZ177" s="24"/>
      <c r="CA177" s="24"/>
      <c r="CB177" s="24"/>
      <c r="CC177" s="47"/>
      <c r="CD177" s="74"/>
    </row>
    <row r="178" spans="1:82" ht="12.75">
      <c r="A178" s="44">
        <v>623993</v>
      </c>
      <c r="B178" s="45" t="s">
        <v>187</v>
      </c>
      <c r="C178" s="38">
        <f>SUM(BV178:CC178)+BU178</f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55"/>
      <c r="BV178" s="55"/>
      <c r="BW178" s="55"/>
      <c r="BX178" s="24"/>
      <c r="BY178" s="24"/>
      <c r="BZ178" s="24"/>
      <c r="CA178" s="24"/>
      <c r="CB178" s="24"/>
      <c r="CC178" s="47"/>
      <c r="CD178" s="74"/>
    </row>
    <row r="179" spans="1:82" ht="12.75">
      <c r="A179" s="28">
        <v>624</v>
      </c>
      <c r="B179" s="29" t="s">
        <v>188</v>
      </c>
      <c r="C179" s="38">
        <f>SUM(BV179:CC179)+BU179</f>
        <v>0</v>
      </c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55"/>
      <c r="BV179" s="55"/>
      <c r="BW179" s="55"/>
      <c r="BX179" s="24"/>
      <c r="BY179" s="24"/>
      <c r="BZ179" s="24"/>
      <c r="CA179" s="24"/>
      <c r="CB179" s="24"/>
      <c r="CC179" s="47"/>
      <c r="CD179" s="74"/>
    </row>
    <row r="180" spans="1:82" ht="12.75">
      <c r="A180" s="28">
        <v>625</v>
      </c>
      <c r="B180" s="29" t="s">
        <v>135</v>
      </c>
      <c r="C180" s="30">
        <f>C181+C182</f>
        <v>515049.3</v>
      </c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33">
        <f>BU181+BU182</f>
        <v>0</v>
      </c>
      <c r="BV180" s="33">
        <f>BV181+BV182</f>
        <v>0</v>
      </c>
      <c r="BW180" s="33">
        <f>BW181+BW182</f>
        <v>515049.3</v>
      </c>
      <c r="BX180" s="24"/>
      <c r="BY180" s="24"/>
      <c r="BZ180" s="24"/>
      <c r="CA180" s="24"/>
      <c r="CB180" s="24"/>
      <c r="CC180" s="32">
        <f>CC181+CC182</f>
        <v>0</v>
      </c>
      <c r="CD180" s="74"/>
    </row>
    <row r="181" spans="1:82" ht="12.75">
      <c r="A181" s="36">
        <v>62501</v>
      </c>
      <c r="B181" s="37" t="s">
        <v>136</v>
      </c>
      <c r="C181" s="38">
        <f>SUM(BV181:CC181)+BU181</f>
        <v>515049.3</v>
      </c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54"/>
      <c r="BV181" s="54"/>
      <c r="BW181" s="54">
        <f>+'[1]HAYAT_TUM_MIZAN_300909'!$O$2305</f>
        <v>515049.3</v>
      </c>
      <c r="BX181" s="24"/>
      <c r="BY181" s="24"/>
      <c r="BZ181" s="24"/>
      <c r="CA181" s="24"/>
      <c r="CB181" s="24"/>
      <c r="CC181" s="40"/>
      <c r="CD181" s="74"/>
    </row>
    <row r="182" spans="1:82" ht="12.75">
      <c r="A182" s="36">
        <v>62502</v>
      </c>
      <c r="B182" s="37" t="s">
        <v>189</v>
      </c>
      <c r="C182" s="38">
        <f>SUM(BV182:CC182)+BU182</f>
        <v>0</v>
      </c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54"/>
      <c r="BV182" s="54"/>
      <c r="BW182" s="54"/>
      <c r="BX182" s="24"/>
      <c r="BY182" s="24"/>
      <c r="BZ182" s="24"/>
      <c r="CA182" s="24"/>
      <c r="CB182" s="24"/>
      <c r="CC182" s="40"/>
      <c r="CD182" s="74"/>
    </row>
    <row r="183" spans="1:82" ht="12.75">
      <c r="A183" s="20">
        <v>63</v>
      </c>
      <c r="B183" s="21" t="s">
        <v>190</v>
      </c>
      <c r="C183" s="76">
        <f>C184+C187+C194+C201+C208+C215+C225+C234+C240+C241</f>
        <v>-38998501.91</v>
      </c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53">
        <f>BU184+BU187+BU194+BU201+BU208+BU215+BU225+BU234+BU240+BU241</f>
        <v>0</v>
      </c>
      <c r="BV183" s="53">
        <f>BV184+BV187+BV194+BV201+BV208+BV215+BV225+BV234+BV240+BV241</f>
        <v>0</v>
      </c>
      <c r="BW183" s="53">
        <f>BW184+BW187+BW194+BW201+BW208+BW215+BW225+BW234+BW240+BW241</f>
        <v>-38998501.91</v>
      </c>
      <c r="BX183" s="24"/>
      <c r="BY183" s="24"/>
      <c r="BZ183" s="24"/>
      <c r="CA183" s="24"/>
      <c r="CB183" s="24"/>
      <c r="CC183" s="73">
        <f>CC184+CC187+CC194+CC201+CC208+CC215+CC225+CC234+CC240+CC241</f>
        <v>0</v>
      </c>
      <c r="CD183" s="74"/>
    </row>
    <row r="184" spans="1:82" ht="12.75">
      <c r="A184" s="28">
        <v>630</v>
      </c>
      <c r="B184" s="29" t="s">
        <v>191</v>
      </c>
      <c r="C184" s="30">
        <f>C185+C186</f>
        <v>-52494107.72</v>
      </c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33">
        <f>BU185+BU186</f>
        <v>0</v>
      </c>
      <c r="BV184" s="33">
        <f>BV185+BV186</f>
        <v>0</v>
      </c>
      <c r="BW184" s="33">
        <f>BW185+BW186</f>
        <v>-52494107.72</v>
      </c>
      <c r="BX184" s="24"/>
      <c r="BY184" s="24"/>
      <c r="BZ184" s="24"/>
      <c r="CA184" s="24"/>
      <c r="CB184" s="24"/>
      <c r="CC184" s="32">
        <f>CC185+CC186</f>
        <v>0</v>
      </c>
      <c r="CD184" s="74"/>
    </row>
    <row r="185" spans="1:82" ht="12.75">
      <c r="A185" s="36">
        <v>63001</v>
      </c>
      <c r="B185" s="37" t="s">
        <v>192</v>
      </c>
      <c r="C185" s="38">
        <f>SUM(BV185:CC185)+BU185</f>
        <v>-52933941.8</v>
      </c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54"/>
      <c r="BV185" s="54"/>
      <c r="BW185" s="54">
        <f>-'[1]HAYAT_TUM_MIZAN_300909'!$N$2356</f>
        <v>-52933941.8</v>
      </c>
      <c r="BX185" s="24"/>
      <c r="BY185" s="24"/>
      <c r="BZ185" s="24"/>
      <c r="CA185" s="24"/>
      <c r="CB185" s="24"/>
      <c r="CC185" s="40"/>
      <c r="CD185" s="74"/>
    </row>
    <row r="186" spans="1:82" ht="12.75">
      <c r="A186" s="36">
        <v>63002</v>
      </c>
      <c r="B186" s="37" t="s">
        <v>193</v>
      </c>
      <c r="C186" s="38">
        <f>SUM(BV186:CC186)+BU186</f>
        <v>439834.08</v>
      </c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54"/>
      <c r="BV186" s="54"/>
      <c r="BW186" s="54">
        <f>+'[1]HAYAT_TUM_MIZAN_300909'!$O$2370</f>
        <v>439834.08</v>
      </c>
      <c r="BX186" s="24"/>
      <c r="BY186" s="24"/>
      <c r="BZ186" s="24"/>
      <c r="CA186" s="24"/>
      <c r="CB186" s="24"/>
      <c r="CC186" s="40"/>
      <c r="CD186" s="74"/>
    </row>
    <row r="187" spans="1:82" ht="12.75">
      <c r="A187" s="28">
        <v>631</v>
      </c>
      <c r="B187" s="29" t="s">
        <v>194</v>
      </c>
      <c r="C187" s="30">
        <f>C188+C191</f>
        <v>-1614082.95</v>
      </c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33">
        <f>BU188+BU191</f>
        <v>0</v>
      </c>
      <c r="BV187" s="33">
        <f>BV188+BV191</f>
        <v>0</v>
      </c>
      <c r="BW187" s="33">
        <f>BW188+BW191</f>
        <v>-1614082.95</v>
      </c>
      <c r="BX187" s="24"/>
      <c r="BY187" s="24"/>
      <c r="BZ187" s="24"/>
      <c r="CA187" s="24"/>
      <c r="CB187" s="24"/>
      <c r="CC187" s="32">
        <f>CC188+CC191</f>
        <v>0</v>
      </c>
      <c r="CD187" s="74"/>
    </row>
    <row r="188" spans="1:82" ht="12.75">
      <c r="A188" s="36">
        <v>63101</v>
      </c>
      <c r="B188" s="37" t="s">
        <v>195</v>
      </c>
      <c r="C188" s="38">
        <f>C189+C190</f>
        <v>-1602317.75</v>
      </c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43">
        <f>BU189+BU190</f>
        <v>0</v>
      </c>
      <c r="BV188" s="43">
        <f>BV189+BV190</f>
        <v>0</v>
      </c>
      <c r="BW188" s="43">
        <f>BW189+BW190</f>
        <v>-1602317.75</v>
      </c>
      <c r="BX188" s="24"/>
      <c r="BY188" s="24"/>
      <c r="BZ188" s="24"/>
      <c r="CA188" s="24"/>
      <c r="CB188" s="24"/>
      <c r="CC188" s="42">
        <f>CC189+CC190</f>
        <v>0</v>
      </c>
      <c r="CD188" s="74"/>
    </row>
    <row r="189" spans="1:82" ht="12.75">
      <c r="A189" s="44">
        <v>631011</v>
      </c>
      <c r="B189" s="45" t="s">
        <v>196</v>
      </c>
      <c r="C189" s="38">
        <f>SUM(BV189:CC189)+BU189</f>
        <v>-7606794.53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55"/>
      <c r="BV189" s="55"/>
      <c r="BW189" s="55">
        <f>-'[1]HAYAT_TUM_MIZAN_300909'!$N$2392</f>
        <v>-7606794.53</v>
      </c>
      <c r="BX189" s="24"/>
      <c r="BY189" s="24"/>
      <c r="BZ189" s="24"/>
      <c r="CA189" s="24"/>
      <c r="CB189" s="24"/>
      <c r="CC189" s="47"/>
      <c r="CD189" s="74"/>
    </row>
    <row r="190" spans="1:82" ht="12.75">
      <c r="A190" s="44">
        <v>631012</v>
      </c>
      <c r="B190" s="45" t="s">
        <v>197</v>
      </c>
      <c r="C190" s="38">
        <f>SUM(BV190:CC190)+BU190</f>
        <v>6004476.78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55"/>
      <c r="BV190" s="55"/>
      <c r="BW190" s="55">
        <f>+'[1]HAYAT_TUM_MIZAN_300909'!$O$2405</f>
        <v>6004476.78</v>
      </c>
      <c r="BX190" s="24"/>
      <c r="BY190" s="24"/>
      <c r="BZ190" s="24"/>
      <c r="CA190" s="24"/>
      <c r="CB190" s="24"/>
      <c r="CC190" s="47"/>
      <c r="CD190" s="74"/>
    </row>
    <row r="191" spans="1:82" ht="12.75">
      <c r="A191" s="36">
        <v>63102</v>
      </c>
      <c r="B191" s="37" t="s">
        <v>198</v>
      </c>
      <c r="C191" s="38">
        <f>C192+C193</f>
        <v>-11765.199999999997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43">
        <f>BU192+BU193</f>
        <v>0</v>
      </c>
      <c r="BV191" s="43">
        <f>BV192+BV193</f>
        <v>0</v>
      </c>
      <c r="BW191" s="43">
        <f>BW192+BW193</f>
        <v>-11765.199999999997</v>
      </c>
      <c r="BX191" s="24"/>
      <c r="BY191" s="24"/>
      <c r="BZ191" s="24"/>
      <c r="CA191" s="24"/>
      <c r="CB191" s="24"/>
      <c r="CC191" s="42">
        <f>CC192+CC193</f>
        <v>0</v>
      </c>
      <c r="CD191" s="74"/>
    </row>
    <row r="192" spans="1:82" ht="12.75">
      <c r="A192" s="44">
        <v>631021</v>
      </c>
      <c r="B192" s="45" t="s">
        <v>199</v>
      </c>
      <c r="C192" s="38">
        <f>SUM(BV192:CC192)+BU192</f>
        <v>86817.24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55"/>
      <c r="BV192" s="55"/>
      <c r="BW192" s="55">
        <f>+'[1]HAYAT_TUM_MIZAN_300909'!$O$2419</f>
        <v>86817.24</v>
      </c>
      <c r="BX192" s="24"/>
      <c r="BY192" s="24"/>
      <c r="BZ192" s="24"/>
      <c r="CA192" s="24"/>
      <c r="CB192" s="24"/>
      <c r="CC192" s="47"/>
      <c r="CD192" s="74"/>
    </row>
    <row r="193" spans="1:82" ht="12.75">
      <c r="A193" s="44">
        <v>631022</v>
      </c>
      <c r="B193" s="45" t="s">
        <v>200</v>
      </c>
      <c r="C193" s="38">
        <f>SUM(BV193:CC193)+BU193</f>
        <v>-98582.44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55"/>
      <c r="BV193" s="55"/>
      <c r="BW193" s="55">
        <f>-'[1]HAYAT_TUM_MIZAN_300909'!$N$2432</f>
        <v>-98582.44</v>
      </c>
      <c r="BX193" s="24"/>
      <c r="BY193" s="24"/>
      <c r="BZ193" s="24"/>
      <c r="CA193" s="24"/>
      <c r="CB193" s="24"/>
      <c r="CC193" s="47"/>
      <c r="CD193" s="74"/>
    </row>
    <row r="194" spans="1:82" ht="12.75">
      <c r="A194" s="28">
        <v>632</v>
      </c>
      <c r="B194" s="29" t="s">
        <v>201</v>
      </c>
      <c r="C194" s="30">
        <f>C195+C198</f>
        <v>1512105.6400000001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33">
        <f>BU195+BU198</f>
        <v>0</v>
      </c>
      <c r="BV194" s="33">
        <f>BV195+BV198</f>
        <v>0</v>
      </c>
      <c r="BW194" s="33">
        <f>BW195+BW198</f>
        <v>1512105.6400000001</v>
      </c>
      <c r="BX194" s="24"/>
      <c r="BY194" s="24"/>
      <c r="BZ194" s="24"/>
      <c r="CA194" s="24"/>
      <c r="CB194" s="24"/>
      <c r="CC194" s="32">
        <f>CC195+CC198</f>
        <v>0</v>
      </c>
      <c r="CD194" s="74"/>
    </row>
    <row r="195" spans="1:82" ht="12.75">
      <c r="A195" s="36">
        <v>63201</v>
      </c>
      <c r="B195" s="37" t="s">
        <v>202</v>
      </c>
      <c r="C195" s="38">
        <f>C196+C197</f>
        <v>1512105.6400000001</v>
      </c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43">
        <f>BU196+BU197</f>
        <v>0</v>
      </c>
      <c r="BV195" s="43">
        <f>BV196+BV197</f>
        <v>0</v>
      </c>
      <c r="BW195" s="43">
        <f>BW196+BW197</f>
        <v>1512105.6400000001</v>
      </c>
      <c r="BX195" s="24"/>
      <c r="BY195" s="24"/>
      <c r="BZ195" s="24"/>
      <c r="CA195" s="24"/>
      <c r="CB195" s="24"/>
      <c r="CC195" s="42">
        <f>CC196+CC197</f>
        <v>0</v>
      </c>
      <c r="CD195" s="74"/>
    </row>
    <row r="196" spans="1:82" ht="12.75">
      <c r="A196" s="44">
        <v>632011</v>
      </c>
      <c r="B196" s="45" t="s">
        <v>151</v>
      </c>
      <c r="C196" s="38">
        <f>SUM(BV196:CC196)+BU196</f>
        <v>-1353521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55"/>
      <c r="BV196" s="55"/>
      <c r="BW196" s="55">
        <f>-'[1]HAYAT_TUM_MIZAN_300909'!$N$2450</f>
        <v>-1353521</v>
      </c>
      <c r="BX196" s="24"/>
      <c r="BY196" s="24"/>
      <c r="BZ196" s="24"/>
      <c r="CA196" s="24"/>
      <c r="CB196" s="24"/>
      <c r="CC196" s="47"/>
      <c r="CD196" s="74"/>
    </row>
    <row r="197" spans="1:82" ht="12.75">
      <c r="A197" s="44">
        <v>632012</v>
      </c>
      <c r="B197" s="45" t="s">
        <v>152</v>
      </c>
      <c r="C197" s="38">
        <f>SUM(BV197:CC197)+BU197</f>
        <v>2865626.64</v>
      </c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55"/>
      <c r="BV197" s="55"/>
      <c r="BW197" s="55">
        <f>+'[1]HAYAT_TUM_MIZAN_300909'!$O$2455</f>
        <v>2865626.64</v>
      </c>
      <c r="BX197" s="24"/>
      <c r="BY197" s="24"/>
      <c r="BZ197" s="24"/>
      <c r="CA197" s="24"/>
      <c r="CB197" s="24"/>
      <c r="CC197" s="47"/>
      <c r="CD197" s="74"/>
    </row>
    <row r="198" spans="1:82" ht="12.75">
      <c r="A198" s="36">
        <v>63202</v>
      </c>
      <c r="B198" s="37" t="s">
        <v>203</v>
      </c>
      <c r="C198" s="38">
        <f>C199+C200</f>
        <v>0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43">
        <f>BU199+BU200</f>
        <v>0</v>
      </c>
      <c r="BV198" s="43">
        <f>BV199+BV200</f>
        <v>0</v>
      </c>
      <c r="BW198" s="43">
        <f>BW199+BW200</f>
        <v>0</v>
      </c>
      <c r="BX198" s="24"/>
      <c r="BY198" s="24"/>
      <c r="BZ198" s="24"/>
      <c r="CA198" s="24"/>
      <c r="CB198" s="24"/>
      <c r="CC198" s="42">
        <f>CC199+CC200</f>
        <v>0</v>
      </c>
      <c r="CD198" s="74"/>
    </row>
    <row r="199" spans="1:82" ht="12.75">
      <c r="A199" s="44">
        <v>632021</v>
      </c>
      <c r="B199" s="45" t="s">
        <v>154</v>
      </c>
      <c r="C199" s="38">
        <f>SUM(BV199:CC199)+BU199</f>
        <v>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55"/>
      <c r="BV199" s="55"/>
      <c r="BW199" s="55"/>
      <c r="BX199" s="24"/>
      <c r="BY199" s="24"/>
      <c r="BZ199" s="24"/>
      <c r="CA199" s="24"/>
      <c r="CB199" s="24"/>
      <c r="CC199" s="47"/>
      <c r="CD199" s="74"/>
    </row>
    <row r="200" spans="1:82" ht="12.75">
      <c r="A200" s="44">
        <v>632022</v>
      </c>
      <c r="B200" s="45" t="s">
        <v>155</v>
      </c>
      <c r="C200" s="38">
        <f>SUM(BV200:CC200)+BU200</f>
        <v>0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55"/>
      <c r="BV200" s="55"/>
      <c r="BW200" s="55"/>
      <c r="BX200" s="24"/>
      <c r="BY200" s="24"/>
      <c r="BZ200" s="24"/>
      <c r="CA200" s="24"/>
      <c r="CB200" s="24"/>
      <c r="CC200" s="47"/>
      <c r="CD200" s="74"/>
    </row>
    <row r="201" spans="1:82" ht="12.75">
      <c r="A201" s="28">
        <v>633</v>
      </c>
      <c r="B201" s="29" t="s">
        <v>204</v>
      </c>
      <c r="C201" s="30">
        <f>C202+C205</f>
        <v>7051797.340000004</v>
      </c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33">
        <f>BU202+BU205</f>
        <v>0</v>
      </c>
      <c r="BV201" s="33">
        <f>BV202+BV205</f>
        <v>0</v>
      </c>
      <c r="BW201" s="33">
        <f>BW202+BW205</f>
        <v>7051797.340000004</v>
      </c>
      <c r="BX201" s="24"/>
      <c r="BY201" s="24"/>
      <c r="BZ201" s="24"/>
      <c r="CA201" s="24"/>
      <c r="CB201" s="24"/>
      <c r="CC201" s="32">
        <f>CC202+CC205</f>
        <v>0</v>
      </c>
      <c r="CD201" s="74"/>
    </row>
    <row r="202" spans="1:82" ht="12.75">
      <c r="A202" s="36">
        <v>63301</v>
      </c>
      <c r="B202" s="37" t="s">
        <v>205</v>
      </c>
      <c r="C202" s="38">
        <f>C203+C204</f>
        <v>7051797.340000004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43">
        <f>BU203+BU204</f>
        <v>0</v>
      </c>
      <c r="BV202" s="43">
        <f>BV203+BV204</f>
        <v>0</v>
      </c>
      <c r="BW202" s="43">
        <f>BW203+BW204</f>
        <v>7051797.340000004</v>
      </c>
      <c r="BX202" s="24"/>
      <c r="BY202" s="24"/>
      <c r="BZ202" s="24"/>
      <c r="CA202" s="24"/>
      <c r="CB202" s="24"/>
      <c r="CC202" s="42">
        <f>CC203+CC204</f>
        <v>0</v>
      </c>
      <c r="CD202" s="74"/>
    </row>
    <row r="203" spans="1:82" ht="12.75">
      <c r="A203" s="44">
        <v>633011</v>
      </c>
      <c r="B203" s="45" t="s">
        <v>206</v>
      </c>
      <c r="C203" s="38">
        <f>SUM(BV203:CC203)+BU203</f>
        <v>-188481368.06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55"/>
      <c r="BV203" s="55"/>
      <c r="BW203" s="55">
        <f>-'[1]HAYAT_TUM_MIZAN_300909'!$N$2462</f>
        <v>-188481368.06</v>
      </c>
      <c r="BX203" s="24"/>
      <c r="BY203" s="24"/>
      <c r="BZ203" s="24"/>
      <c r="CA203" s="24"/>
      <c r="CB203" s="24"/>
      <c r="CC203" s="47"/>
      <c r="CD203" s="74"/>
    </row>
    <row r="204" spans="1:82" ht="12.75">
      <c r="A204" s="44">
        <v>633012</v>
      </c>
      <c r="B204" s="45" t="s">
        <v>207</v>
      </c>
      <c r="C204" s="38">
        <f>SUM(BV204:CC204)+BU204</f>
        <v>195533165.4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55"/>
      <c r="BV204" s="55"/>
      <c r="BW204" s="55">
        <f>+'[1]HAYAT_TUM_MIZAN_300909'!$O$2471</f>
        <v>195533165.4</v>
      </c>
      <c r="BX204" s="24"/>
      <c r="BY204" s="24"/>
      <c r="BZ204" s="24"/>
      <c r="CA204" s="24"/>
      <c r="CB204" s="24"/>
      <c r="CC204" s="47"/>
      <c r="CD204" s="74"/>
    </row>
    <row r="205" spans="1:82" ht="12.75">
      <c r="A205" s="36">
        <v>63302</v>
      </c>
      <c r="B205" s="37" t="s">
        <v>208</v>
      </c>
      <c r="C205" s="38">
        <f>C206+C207</f>
        <v>0</v>
      </c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43">
        <f>BU206+BU207</f>
        <v>0</v>
      </c>
      <c r="BV205" s="43">
        <f>BV206+BV207</f>
        <v>0</v>
      </c>
      <c r="BW205" s="43">
        <f>BW206+BW207</f>
        <v>0</v>
      </c>
      <c r="BX205" s="24"/>
      <c r="BY205" s="24"/>
      <c r="BZ205" s="24"/>
      <c r="CA205" s="24"/>
      <c r="CB205" s="24"/>
      <c r="CC205" s="42">
        <f>CC206+CC207</f>
        <v>0</v>
      </c>
      <c r="CD205" s="74"/>
    </row>
    <row r="206" spans="1:82" ht="12.75">
      <c r="A206" s="44">
        <v>633021</v>
      </c>
      <c r="B206" s="45" t="s">
        <v>209</v>
      </c>
      <c r="C206" s="38">
        <f>SUM(BV206:CC206)+BU206</f>
        <v>0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55"/>
      <c r="BV206" s="55"/>
      <c r="BW206" s="55"/>
      <c r="BX206" s="24"/>
      <c r="BY206" s="24"/>
      <c r="BZ206" s="24"/>
      <c r="CA206" s="24"/>
      <c r="CB206" s="24"/>
      <c r="CC206" s="47"/>
      <c r="CD206" s="74"/>
    </row>
    <row r="207" spans="1:82" ht="12.75">
      <c r="A207" s="44">
        <v>633022</v>
      </c>
      <c r="B207" s="45" t="s">
        <v>210</v>
      </c>
      <c r="C207" s="38">
        <f>SUM(BV207:CC207)+BU207</f>
        <v>0</v>
      </c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55"/>
      <c r="BV207" s="55"/>
      <c r="BW207" s="55"/>
      <c r="BX207" s="24"/>
      <c r="BY207" s="24"/>
      <c r="BZ207" s="24"/>
      <c r="CA207" s="24"/>
      <c r="CB207" s="24"/>
      <c r="CC207" s="47"/>
      <c r="CD207" s="74"/>
    </row>
    <row r="208" spans="1:82" ht="12.75">
      <c r="A208" s="28">
        <v>634</v>
      </c>
      <c r="B208" s="29" t="s">
        <v>211</v>
      </c>
      <c r="C208" s="30">
        <f>C209+C212</f>
        <v>-2155943.8599999994</v>
      </c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33">
        <f>BU209+BU212</f>
        <v>0</v>
      </c>
      <c r="BV208" s="33">
        <f>BV209+BV212</f>
        <v>0</v>
      </c>
      <c r="BW208" s="33">
        <f>BW209+BW212</f>
        <v>-2155943.8599999994</v>
      </c>
      <c r="BX208" s="24"/>
      <c r="BY208" s="24"/>
      <c r="BZ208" s="24"/>
      <c r="CA208" s="24"/>
      <c r="CB208" s="24"/>
      <c r="CC208" s="32">
        <f>CC209+CC212</f>
        <v>0</v>
      </c>
      <c r="CD208" s="74"/>
    </row>
    <row r="209" spans="1:82" ht="12.75">
      <c r="A209" s="36">
        <v>63401</v>
      </c>
      <c r="B209" s="37" t="s">
        <v>212</v>
      </c>
      <c r="C209" s="38">
        <f>C210+C211</f>
        <v>-2155943.8599999994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43">
        <f>BU210+BU211</f>
        <v>0</v>
      </c>
      <c r="BV209" s="43">
        <f>BV210+BV211</f>
        <v>0</v>
      </c>
      <c r="BW209" s="43">
        <f>BW210+BW211</f>
        <v>-2155943.8599999994</v>
      </c>
      <c r="BX209" s="24"/>
      <c r="BY209" s="24"/>
      <c r="BZ209" s="24"/>
      <c r="CA209" s="24"/>
      <c r="CB209" s="24"/>
      <c r="CC209" s="42">
        <f>CC210+CC211</f>
        <v>0</v>
      </c>
      <c r="CD209" s="74"/>
    </row>
    <row r="210" spans="1:82" ht="12.75">
      <c r="A210" s="44">
        <v>634011</v>
      </c>
      <c r="B210" s="45" t="s">
        <v>213</v>
      </c>
      <c r="C210" s="38">
        <f>SUM(BV210:CC210)+BU210</f>
        <v>-77084542.34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55"/>
      <c r="BV210" s="55"/>
      <c r="BW210" s="55">
        <f>-'[1]HAYAT_TUM_MIZAN_300909'!$N$2482</f>
        <v>-77084542.34</v>
      </c>
      <c r="BX210" s="24"/>
      <c r="BY210" s="24"/>
      <c r="BZ210" s="24"/>
      <c r="CA210" s="24"/>
      <c r="CB210" s="24"/>
      <c r="CC210" s="47"/>
      <c r="CD210" s="74"/>
    </row>
    <row r="211" spans="1:82" ht="12.75">
      <c r="A211" s="44">
        <v>634012</v>
      </c>
      <c r="B211" s="45" t="s">
        <v>214</v>
      </c>
      <c r="C211" s="38">
        <f>SUM(BV211:CC211)+BU211</f>
        <v>74928598.48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55"/>
      <c r="BV211" s="55"/>
      <c r="BW211" s="55">
        <f>+'[1]HAYAT_TUM_MIZAN_300909'!$O$2493</f>
        <v>74928598.48</v>
      </c>
      <c r="BX211" s="24"/>
      <c r="BY211" s="24"/>
      <c r="BZ211" s="24"/>
      <c r="CA211" s="24"/>
      <c r="CB211" s="24"/>
      <c r="CC211" s="47"/>
      <c r="CD211" s="74"/>
    </row>
    <row r="212" spans="1:82" ht="12.75">
      <c r="A212" s="36">
        <v>63402</v>
      </c>
      <c r="B212" s="37" t="s">
        <v>215</v>
      </c>
      <c r="C212" s="38">
        <f>C213+C214</f>
        <v>0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43">
        <f>BU213+BU214</f>
        <v>0</v>
      </c>
      <c r="BV212" s="43">
        <f>BV213+BV214</f>
        <v>0</v>
      </c>
      <c r="BW212" s="43">
        <f>BW213+BW214</f>
        <v>0</v>
      </c>
      <c r="BX212" s="24"/>
      <c r="BY212" s="24"/>
      <c r="BZ212" s="24"/>
      <c r="CA212" s="24"/>
      <c r="CB212" s="24"/>
      <c r="CC212" s="42">
        <f>CC213+CC214</f>
        <v>0</v>
      </c>
      <c r="CD212" s="74"/>
    </row>
    <row r="213" spans="1:82" ht="12.75">
      <c r="A213" s="44">
        <v>634021</v>
      </c>
      <c r="B213" s="45" t="s">
        <v>216</v>
      </c>
      <c r="C213" s="38">
        <f>SUM(BV213:CC213)+BU213</f>
        <v>0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55"/>
      <c r="BV213" s="55"/>
      <c r="BW213" s="55"/>
      <c r="BX213" s="24"/>
      <c r="BY213" s="24"/>
      <c r="BZ213" s="24"/>
      <c r="CA213" s="24"/>
      <c r="CB213" s="24"/>
      <c r="CC213" s="47"/>
      <c r="CD213" s="74"/>
    </row>
    <row r="214" spans="1:82" ht="12.75">
      <c r="A214" s="44">
        <v>634022</v>
      </c>
      <c r="B214" s="45" t="s">
        <v>217</v>
      </c>
      <c r="C214" s="38">
        <f>SUM(BV214:CC214)+BU214</f>
        <v>0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55"/>
      <c r="BV214" s="55"/>
      <c r="BW214" s="55"/>
      <c r="BX214" s="24"/>
      <c r="BY214" s="24"/>
      <c r="BZ214" s="24"/>
      <c r="CA214" s="24"/>
      <c r="CB214" s="24"/>
      <c r="CC214" s="47"/>
      <c r="CD214" s="74"/>
    </row>
    <row r="215" spans="1:82" ht="12.75">
      <c r="A215" s="28">
        <v>635</v>
      </c>
      <c r="B215" s="29" t="s">
        <v>218</v>
      </c>
      <c r="C215" s="30">
        <f>C216+C219+C222</f>
        <v>-135883.92</v>
      </c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33">
        <f>BU216+BU219+BU222</f>
        <v>0</v>
      </c>
      <c r="BV215" s="33">
        <f>BV216+BV219+BV222</f>
        <v>0</v>
      </c>
      <c r="BW215" s="33">
        <f>BW216+BW219+BW222</f>
        <v>-135883.92</v>
      </c>
      <c r="BX215" s="24"/>
      <c r="BY215" s="24"/>
      <c r="BZ215" s="24"/>
      <c r="CA215" s="24"/>
      <c r="CB215" s="24"/>
      <c r="CC215" s="32">
        <f>CC216+CC219+CC222</f>
        <v>0</v>
      </c>
      <c r="CD215" s="74"/>
    </row>
    <row r="216" spans="1:82" ht="12.75">
      <c r="A216" s="36">
        <v>63501</v>
      </c>
      <c r="B216" s="37" t="s">
        <v>219</v>
      </c>
      <c r="C216" s="38">
        <f>C217+C218</f>
        <v>-135883.92</v>
      </c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43">
        <f>BU217+BU218</f>
        <v>0</v>
      </c>
      <c r="BV216" s="43">
        <f>BV217+BV218</f>
        <v>0</v>
      </c>
      <c r="BW216" s="43">
        <f>BW217+BW218</f>
        <v>-135883.92</v>
      </c>
      <c r="BX216" s="24"/>
      <c r="BY216" s="24"/>
      <c r="BZ216" s="24"/>
      <c r="CA216" s="24"/>
      <c r="CB216" s="24"/>
      <c r="CC216" s="42">
        <f>CC217+CC218</f>
        <v>0</v>
      </c>
      <c r="CD216" s="74"/>
    </row>
    <row r="217" spans="1:82" ht="12.75">
      <c r="A217" s="44">
        <v>635011</v>
      </c>
      <c r="B217" s="45" t="s">
        <v>220</v>
      </c>
      <c r="C217" s="38">
        <f>SUM(BV217:CC217)+BU217</f>
        <v>-135883.92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55"/>
      <c r="BV217" s="55"/>
      <c r="BW217" s="55">
        <f>-'[1]HAYAT_TUM_MIZAN_300909'!$N$2517</f>
        <v>-135883.92</v>
      </c>
      <c r="BX217" s="24"/>
      <c r="BY217" s="24"/>
      <c r="BZ217" s="24"/>
      <c r="CA217" s="24"/>
      <c r="CB217" s="24"/>
      <c r="CC217" s="47"/>
      <c r="CD217" s="74"/>
    </row>
    <row r="218" spans="1:82" ht="12.75">
      <c r="A218" s="44">
        <v>635012</v>
      </c>
      <c r="B218" s="45" t="s">
        <v>221</v>
      </c>
      <c r="C218" s="38">
        <f>SUM(BV218:CC218)+BU218</f>
        <v>0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55"/>
      <c r="BV218" s="55"/>
      <c r="BW218" s="55"/>
      <c r="BX218" s="24"/>
      <c r="BY218" s="24"/>
      <c r="BZ218" s="24"/>
      <c r="CA218" s="24"/>
      <c r="CB218" s="24"/>
      <c r="CC218" s="47"/>
      <c r="CD218" s="74"/>
    </row>
    <row r="219" spans="1:82" ht="12.75">
      <c r="A219" s="36">
        <v>63502</v>
      </c>
      <c r="B219" s="37" t="s">
        <v>222</v>
      </c>
      <c r="C219" s="38">
        <f>C220+C221</f>
        <v>0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43">
        <f>BU220+BU221</f>
        <v>0</v>
      </c>
      <c r="BV219" s="43">
        <f>BV220+BV221</f>
        <v>0</v>
      </c>
      <c r="BW219" s="43">
        <f>BW220+BW221</f>
        <v>0</v>
      </c>
      <c r="BX219" s="24"/>
      <c r="BY219" s="24"/>
      <c r="BZ219" s="24"/>
      <c r="CA219" s="24"/>
      <c r="CB219" s="24"/>
      <c r="CC219" s="42">
        <f>CC220+CC221</f>
        <v>0</v>
      </c>
      <c r="CD219" s="74"/>
    </row>
    <row r="220" spans="1:82" ht="12.75">
      <c r="A220" s="44">
        <v>635021</v>
      </c>
      <c r="B220" s="45" t="s">
        <v>223</v>
      </c>
      <c r="C220" s="38">
        <f>SUM(BV220:CC220)+BU220</f>
        <v>0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55"/>
      <c r="BV220" s="55"/>
      <c r="BW220" s="55"/>
      <c r="BX220" s="24"/>
      <c r="BY220" s="24"/>
      <c r="BZ220" s="24"/>
      <c r="CA220" s="24"/>
      <c r="CB220" s="24"/>
      <c r="CC220" s="47"/>
      <c r="CD220" s="74"/>
    </row>
    <row r="221" spans="1:82" ht="12.75">
      <c r="A221" s="44">
        <v>635022</v>
      </c>
      <c r="B221" s="45" t="s">
        <v>224</v>
      </c>
      <c r="C221" s="38">
        <f>SUM(BV221:CC221)+BU221</f>
        <v>0</v>
      </c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55"/>
      <c r="BV221" s="55"/>
      <c r="BW221" s="55"/>
      <c r="BX221" s="24"/>
      <c r="BY221" s="24"/>
      <c r="BZ221" s="24"/>
      <c r="CA221" s="24"/>
      <c r="CB221" s="24"/>
      <c r="CC221" s="47"/>
      <c r="CD221" s="74"/>
    </row>
    <row r="222" spans="1:82" ht="12.75">
      <c r="A222" s="36">
        <v>63599</v>
      </c>
      <c r="B222" s="37" t="s">
        <v>225</v>
      </c>
      <c r="C222" s="38">
        <f>C223+C224</f>
        <v>0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43">
        <f>BU223+BU224</f>
        <v>0</v>
      </c>
      <c r="BV222" s="43">
        <f>BV223+BV224</f>
        <v>0</v>
      </c>
      <c r="BW222" s="43">
        <f>BW223+BW224</f>
        <v>0</v>
      </c>
      <c r="BX222" s="24"/>
      <c r="BY222" s="24"/>
      <c r="BZ222" s="24"/>
      <c r="CA222" s="24"/>
      <c r="CB222" s="24"/>
      <c r="CC222" s="42">
        <f>CC223+CC224</f>
        <v>0</v>
      </c>
      <c r="CD222" s="74"/>
    </row>
    <row r="223" spans="1:82" ht="12.75">
      <c r="A223" s="44">
        <v>635991</v>
      </c>
      <c r="B223" s="45" t="s">
        <v>164</v>
      </c>
      <c r="C223" s="38">
        <f>SUM(BV223:CC223)+BU223</f>
        <v>0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55"/>
      <c r="BV223" s="55"/>
      <c r="BW223" s="55"/>
      <c r="BX223" s="24"/>
      <c r="BY223" s="24"/>
      <c r="BZ223" s="24"/>
      <c r="CA223" s="24"/>
      <c r="CB223" s="24"/>
      <c r="CC223" s="47"/>
      <c r="CD223" s="74"/>
    </row>
    <row r="224" spans="1:82" ht="12.75">
      <c r="A224" s="44">
        <v>635992</v>
      </c>
      <c r="B224" s="45" t="s">
        <v>226</v>
      </c>
      <c r="C224" s="38">
        <f>SUM(BV224:CC224)+BU224</f>
        <v>0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55"/>
      <c r="BV224" s="55"/>
      <c r="BW224" s="55"/>
      <c r="BX224" s="24"/>
      <c r="BY224" s="24"/>
      <c r="BZ224" s="24"/>
      <c r="CA224" s="24"/>
      <c r="CB224" s="24"/>
      <c r="CC224" s="47"/>
      <c r="CD224" s="74"/>
    </row>
    <row r="225" spans="1:82" ht="12.75">
      <c r="A225" s="28">
        <v>636</v>
      </c>
      <c r="B225" s="29" t="s">
        <v>166</v>
      </c>
      <c r="C225" s="30">
        <f>C226+C227+C228+C229+C230+C231+C232+C233</f>
        <v>-9165168.93</v>
      </c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33">
        <f>BU226+BU227+BU228+BU229+BU230+BU231+BU232+BU233</f>
        <v>0</v>
      </c>
      <c r="BV225" s="33">
        <f>BV226+BV227+BV228+BV229+BV230+BV231+BV232+BV233</f>
        <v>0</v>
      </c>
      <c r="BW225" s="33">
        <f>BW226+BW227+BW228+BW229+BW230+BW231+BW232+BW233</f>
        <v>-9165168.93</v>
      </c>
      <c r="BX225" s="24"/>
      <c r="BY225" s="24"/>
      <c r="BZ225" s="24"/>
      <c r="CA225" s="24"/>
      <c r="CB225" s="24"/>
      <c r="CC225" s="32">
        <f>CC226+CC227+CC228+CC229+CC230+CC231+CC232+CC233</f>
        <v>0</v>
      </c>
      <c r="CD225" s="74"/>
    </row>
    <row r="226" spans="1:82" ht="12.75">
      <c r="A226" s="36">
        <v>63601</v>
      </c>
      <c r="B226" s="37" t="s">
        <v>167</v>
      </c>
      <c r="C226" s="38">
        <f aca="true" t="shared" si="37" ref="C226:C233">SUM(BV226:CC226)+BU226</f>
        <v>-4274653.24</v>
      </c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54"/>
      <c r="BV226" s="54"/>
      <c r="BW226" s="54">
        <f>-'[1]HAYAT_TUM_MIZAN_300909'!$N$2525</f>
        <v>-4274653.24</v>
      </c>
      <c r="BX226" s="24"/>
      <c r="BY226" s="24"/>
      <c r="BZ226" s="24"/>
      <c r="CA226" s="24"/>
      <c r="CB226" s="24"/>
      <c r="CC226" s="40"/>
      <c r="CD226" s="74"/>
    </row>
    <row r="227" spans="1:82" ht="12.75">
      <c r="A227" s="36">
        <v>63602</v>
      </c>
      <c r="B227" s="37" t="s">
        <v>227</v>
      </c>
      <c r="C227" s="38">
        <f t="shared" si="37"/>
        <v>-3381063.62</v>
      </c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54"/>
      <c r="BV227" s="54"/>
      <c r="BW227" s="54">
        <f>-'[1]HAYAT_TUM_MIZAN_300909'!$N$2539</f>
        <v>-3381063.62</v>
      </c>
      <c r="BX227" s="24"/>
      <c r="BY227" s="24"/>
      <c r="BZ227" s="24"/>
      <c r="CA227" s="24"/>
      <c r="CB227" s="24"/>
      <c r="CC227" s="40"/>
      <c r="CD227" s="74"/>
    </row>
    <row r="228" spans="1:82" ht="12.75">
      <c r="A228" s="36">
        <v>63603</v>
      </c>
      <c r="B228" s="37" t="s">
        <v>169</v>
      </c>
      <c r="C228" s="38">
        <f t="shared" si="37"/>
        <v>-576579.92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54"/>
      <c r="BV228" s="54"/>
      <c r="BW228" s="54">
        <f>-'[1]HAYAT_TUM_MIZAN_300909'!$N$2593</f>
        <v>-576579.92</v>
      </c>
      <c r="BX228" s="24"/>
      <c r="BY228" s="24"/>
      <c r="BZ228" s="24"/>
      <c r="CA228" s="24"/>
      <c r="CB228" s="24"/>
      <c r="CC228" s="40"/>
      <c r="CD228" s="74"/>
    </row>
    <row r="229" spans="1:82" ht="12.75">
      <c r="A229" s="36">
        <v>63604</v>
      </c>
      <c r="B229" s="37" t="s">
        <v>170</v>
      </c>
      <c r="C229" s="38">
        <f t="shared" si="37"/>
        <v>0</v>
      </c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54"/>
      <c r="BV229" s="54"/>
      <c r="BW229" s="54"/>
      <c r="BX229" s="24"/>
      <c r="BY229" s="24"/>
      <c r="BZ229" s="24"/>
      <c r="CA229" s="24"/>
      <c r="CB229" s="24"/>
      <c r="CC229" s="40"/>
      <c r="CD229" s="74"/>
    </row>
    <row r="230" spans="1:82" ht="12.75">
      <c r="A230" s="36">
        <v>63605</v>
      </c>
      <c r="B230" s="37" t="s">
        <v>171</v>
      </c>
      <c r="C230" s="38">
        <f t="shared" si="37"/>
        <v>-13546.65</v>
      </c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54"/>
      <c r="BV230" s="54"/>
      <c r="BW230" s="54">
        <f>-'[1]HAYAT_TUM_MIZAN_300909'!$N$2716</f>
        <v>-13546.65</v>
      </c>
      <c r="BX230" s="24"/>
      <c r="BY230" s="24"/>
      <c r="BZ230" s="24"/>
      <c r="CA230" s="24"/>
      <c r="CB230" s="24"/>
      <c r="CC230" s="40"/>
      <c r="CD230" s="74"/>
    </row>
    <row r="231" spans="1:82" ht="12.75">
      <c r="A231" s="36">
        <v>63606</v>
      </c>
      <c r="B231" s="37" t="s">
        <v>228</v>
      </c>
      <c r="C231" s="38">
        <f t="shared" si="37"/>
        <v>-246.89</v>
      </c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54"/>
      <c r="BV231" s="54"/>
      <c r="BW231" s="54">
        <f>-'[1]HAYAT_TUM_MIZAN_300909'!$N$2736</f>
        <v>-246.89</v>
      </c>
      <c r="BX231" s="24"/>
      <c r="BY231" s="24"/>
      <c r="BZ231" s="24"/>
      <c r="CA231" s="24"/>
      <c r="CB231" s="24"/>
      <c r="CC231" s="40"/>
      <c r="CD231" s="74"/>
    </row>
    <row r="232" spans="1:82" ht="12.75">
      <c r="A232" s="36">
        <v>63607</v>
      </c>
      <c r="B232" s="37" t="s">
        <v>173</v>
      </c>
      <c r="C232" s="38">
        <f t="shared" si="37"/>
        <v>481935.88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54"/>
      <c r="BV232" s="54"/>
      <c r="BW232" s="54">
        <f>+'[1]HAYAT_TUM_MIZAN_300909'!$O$2740</f>
        <v>481935.88</v>
      </c>
      <c r="BX232" s="24"/>
      <c r="BY232" s="24"/>
      <c r="BZ232" s="24"/>
      <c r="CA232" s="24"/>
      <c r="CB232" s="24"/>
      <c r="CC232" s="40"/>
      <c r="CD232" s="74"/>
    </row>
    <row r="233" spans="1:82" ht="12.75">
      <c r="A233" s="36">
        <v>63699</v>
      </c>
      <c r="B233" s="37" t="s">
        <v>174</v>
      </c>
      <c r="C233" s="38">
        <f t="shared" si="37"/>
        <v>-1401014.49</v>
      </c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54"/>
      <c r="BV233" s="54"/>
      <c r="BW233" s="54">
        <f>-'[1]HAYAT_TUM_MIZAN_300909'!$N$2758</f>
        <v>-1401014.49</v>
      </c>
      <c r="BX233" s="24"/>
      <c r="BY233" s="24"/>
      <c r="BZ233" s="24"/>
      <c r="CA233" s="24"/>
      <c r="CB233" s="24"/>
      <c r="CC233" s="40"/>
      <c r="CD233" s="74"/>
    </row>
    <row r="234" spans="1:82" ht="12.75">
      <c r="A234" s="28">
        <v>637</v>
      </c>
      <c r="B234" s="29" t="s">
        <v>229</v>
      </c>
      <c r="C234" s="30">
        <f>C235+C236+C237+C238+C239</f>
        <v>18002782.49</v>
      </c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33">
        <f>BU235+BU236+BU237+BU238+BU239</f>
        <v>0</v>
      </c>
      <c r="BV234" s="33">
        <f>BV235+BV236+BV237+BV238+BV239</f>
        <v>0</v>
      </c>
      <c r="BW234" s="33">
        <f>BW235+BW236+BW237+BW238+BW239</f>
        <v>18002782.49</v>
      </c>
      <c r="BX234" s="24"/>
      <c r="BY234" s="24"/>
      <c r="BZ234" s="24"/>
      <c r="CA234" s="24"/>
      <c r="CB234" s="24"/>
      <c r="CC234" s="32">
        <f>CC235+CC236+CC237+CC238+CC239</f>
        <v>0</v>
      </c>
      <c r="CD234" s="74"/>
    </row>
    <row r="235" spans="1:82" ht="12.75">
      <c r="A235" s="36">
        <v>63701</v>
      </c>
      <c r="B235" s="37" t="s">
        <v>230</v>
      </c>
      <c r="C235" s="38">
        <f aca="true" t="shared" si="38" ref="C235:C240">SUM(BV235:CC235)+BU235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54"/>
      <c r="BV235" s="54"/>
      <c r="BW235" s="54"/>
      <c r="BX235" s="24"/>
      <c r="BY235" s="24"/>
      <c r="BZ235" s="24"/>
      <c r="CA235" s="24"/>
      <c r="CB235" s="24"/>
      <c r="CC235" s="40"/>
      <c r="CD235" s="74"/>
    </row>
    <row r="236" spans="1:82" ht="12.75">
      <c r="A236" s="36">
        <v>63702</v>
      </c>
      <c r="B236" s="37" t="s">
        <v>231</v>
      </c>
      <c r="C236" s="38">
        <f t="shared" si="38"/>
        <v>0</v>
      </c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54"/>
      <c r="BV236" s="54"/>
      <c r="BW236" s="54"/>
      <c r="BX236" s="24"/>
      <c r="BY236" s="24"/>
      <c r="BZ236" s="24"/>
      <c r="CA236" s="24"/>
      <c r="CB236" s="24"/>
      <c r="CC236" s="40"/>
      <c r="CD236" s="74"/>
    </row>
    <row r="237" spans="1:82" ht="12.75">
      <c r="A237" s="36">
        <v>63703</v>
      </c>
      <c r="B237" s="37" t="s">
        <v>232</v>
      </c>
      <c r="C237" s="38">
        <f t="shared" si="38"/>
        <v>0</v>
      </c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54"/>
      <c r="BV237" s="54"/>
      <c r="BW237" s="54"/>
      <c r="BX237" s="24"/>
      <c r="BY237" s="24"/>
      <c r="BZ237" s="24"/>
      <c r="CA237" s="24"/>
      <c r="CB237" s="24"/>
      <c r="CC237" s="40"/>
      <c r="CD237" s="74"/>
    </row>
    <row r="238" spans="1:82" ht="12.75">
      <c r="A238" s="36">
        <v>63704</v>
      </c>
      <c r="B238" s="37" t="s">
        <v>233</v>
      </c>
      <c r="C238" s="38">
        <f t="shared" si="38"/>
        <v>18002782.49</v>
      </c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54"/>
      <c r="BV238" s="54"/>
      <c r="BW238" s="54">
        <v>18002782.49</v>
      </c>
      <c r="BX238" s="24"/>
      <c r="BY238" s="24"/>
      <c r="BZ238" s="24"/>
      <c r="CA238" s="24"/>
      <c r="CB238" s="24"/>
      <c r="CC238" s="40"/>
      <c r="CD238" s="74"/>
    </row>
    <row r="239" spans="1:82" ht="12.75">
      <c r="A239" s="36">
        <v>63705</v>
      </c>
      <c r="B239" s="37" t="s">
        <v>234</v>
      </c>
      <c r="C239" s="38">
        <f t="shared" si="38"/>
        <v>0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54"/>
      <c r="BV239" s="54"/>
      <c r="BW239" s="54"/>
      <c r="BX239" s="24"/>
      <c r="BY239" s="24"/>
      <c r="BZ239" s="24"/>
      <c r="CA239" s="24"/>
      <c r="CB239" s="24"/>
      <c r="CC239" s="40"/>
      <c r="CD239" s="74"/>
    </row>
    <row r="240" spans="1:82" ht="12.75">
      <c r="A240" s="28">
        <v>638</v>
      </c>
      <c r="B240" s="29" t="s">
        <v>235</v>
      </c>
      <c r="C240" s="38">
        <f t="shared" si="38"/>
        <v>0</v>
      </c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54"/>
      <c r="BV240" s="54"/>
      <c r="BW240" s="54"/>
      <c r="BX240" s="24"/>
      <c r="BY240" s="24"/>
      <c r="BZ240" s="24"/>
      <c r="CA240" s="24"/>
      <c r="CB240" s="24"/>
      <c r="CC240" s="40"/>
      <c r="CD240" s="74"/>
    </row>
    <row r="241" spans="1:82" ht="12.75">
      <c r="A241" s="28">
        <v>639</v>
      </c>
      <c r="B241" s="29" t="s">
        <v>236</v>
      </c>
      <c r="C241" s="30">
        <f>C242+C252+C261+C270+C271+C274+C277+C281+C282</f>
        <v>0</v>
      </c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33">
        <f>BU242+BU252+BU261+BU270+BU271+BU274+BU277+BU281+BU282</f>
        <v>0</v>
      </c>
      <c r="BV241" s="33">
        <f>BV242+BV252+BV261+BV270+BV271+BV274+BV277+BV281+BV282</f>
        <v>0</v>
      </c>
      <c r="BW241" s="33">
        <f>BW242+BW252+BW261+BW270+BW271+BW274+BW277+BW281+BW282</f>
        <v>0</v>
      </c>
      <c r="BX241" s="24"/>
      <c r="BY241" s="24"/>
      <c r="BZ241" s="24"/>
      <c r="CA241" s="24"/>
      <c r="CB241" s="24"/>
      <c r="CC241" s="32">
        <f>CC242+CC252+CC261+CC270+CC271+CC274+CC277+CC281+CC282</f>
        <v>0</v>
      </c>
      <c r="CD241" s="74"/>
    </row>
    <row r="242" spans="1:82" ht="12.75">
      <c r="A242" s="36">
        <v>63901</v>
      </c>
      <c r="B242" s="37" t="s">
        <v>237</v>
      </c>
      <c r="C242" s="38">
        <f>C243+C244+C245+C246+C247+C248+C249+C250+C251</f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43">
        <f>BU243+BU244+BU245+BU246+BU247+BU248+BU249+BU250+BU251</f>
        <v>0</v>
      </c>
      <c r="BV242" s="43">
        <f>BV243+BV244+BV245+BV246+BV247+BV248+BV249+BV250+BV251</f>
        <v>0</v>
      </c>
      <c r="BW242" s="43">
        <f>BW243+BW244+BW245+BW246+BW247+BW248+BW249+BW250+BW251</f>
        <v>0</v>
      </c>
      <c r="BX242" s="24"/>
      <c r="BY242" s="24"/>
      <c r="BZ242" s="24"/>
      <c r="CA242" s="24"/>
      <c r="CB242" s="24"/>
      <c r="CC242" s="42">
        <f>CC243+CC244+CC245+CC246+CC247+CC248+CC249+CC250+CC251</f>
        <v>0</v>
      </c>
      <c r="CD242" s="74"/>
    </row>
    <row r="243" spans="1:82" ht="12.75">
      <c r="A243" s="44">
        <v>639011</v>
      </c>
      <c r="B243" s="45" t="s">
        <v>238</v>
      </c>
      <c r="C243" s="38">
        <f aca="true" t="shared" si="39" ref="C243:C251">SUM(BV243:CC243)+BU243</f>
        <v>0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55"/>
      <c r="BV243" s="55"/>
      <c r="BW243" s="55"/>
      <c r="BX243" s="24"/>
      <c r="BY243" s="24"/>
      <c r="BZ243" s="24"/>
      <c r="CA243" s="24"/>
      <c r="CB243" s="24"/>
      <c r="CC243" s="47"/>
      <c r="CD243" s="74"/>
    </row>
    <row r="244" spans="1:82" ht="12.75">
      <c r="A244" s="44">
        <v>639012</v>
      </c>
      <c r="B244" s="45" t="s">
        <v>239</v>
      </c>
      <c r="C244" s="38">
        <f t="shared" si="39"/>
        <v>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55"/>
      <c r="BV244" s="55"/>
      <c r="BW244" s="55"/>
      <c r="BX244" s="24"/>
      <c r="BY244" s="24"/>
      <c r="BZ244" s="24"/>
      <c r="CA244" s="24"/>
      <c r="CB244" s="24"/>
      <c r="CC244" s="47"/>
      <c r="CD244" s="74"/>
    </row>
    <row r="245" spans="1:82" ht="12.75">
      <c r="A245" s="44">
        <v>639013</v>
      </c>
      <c r="B245" s="45" t="s">
        <v>240</v>
      </c>
      <c r="C245" s="38">
        <f t="shared" si="39"/>
        <v>0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55"/>
      <c r="BV245" s="55"/>
      <c r="BW245" s="55"/>
      <c r="BX245" s="24"/>
      <c r="BY245" s="24"/>
      <c r="BZ245" s="24"/>
      <c r="CA245" s="24"/>
      <c r="CB245" s="24"/>
      <c r="CC245" s="47"/>
      <c r="CD245" s="74"/>
    </row>
    <row r="246" spans="1:82" ht="12.75">
      <c r="A246" s="44">
        <v>639014</v>
      </c>
      <c r="B246" s="45" t="s">
        <v>241</v>
      </c>
      <c r="C246" s="38">
        <f t="shared" si="39"/>
        <v>0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55"/>
      <c r="BV246" s="55"/>
      <c r="BW246" s="55"/>
      <c r="BX246" s="24"/>
      <c r="BY246" s="24"/>
      <c r="BZ246" s="24"/>
      <c r="CA246" s="24"/>
      <c r="CB246" s="24"/>
      <c r="CC246" s="47"/>
      <c r="CD246" s="74"/>
    </row>
    <row r="247" spans="1:82" ht="12.75">
      <c r="A247" s="44">
        <v>639015</v>
      </c>
      <c r="B247" s="45" t="s">
        <v>242</v>
      </c>
      <c r="C247" s="38">
        <f t="shared" si="39"/>
        <v>0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55"/>
      <c r="BV247" s="55"/>
      <c r="BW247" s="55"/>
      <c r="BX247" s="24"/>
      <c r="BY247" s="24"/>
      <c r="BZ247" s="24"/>
      <c r="CA247" s="24"/>
      <c r="CB247" s="24"/>
      <c r="CC247" s="47"/>
      <c r="CD247" s="74"/>
    </row>
    <row r="248" spans="1:82" ht="12.75">
      <c r="A248" s="44">
        <v>639016</v>
      </c>
      <c r="B248" s="45" t="s">
        <v>243</v>
      </c>
      <c r="C248" s="38">
        <f t="shared" si="39"/>
        <v>0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55"/>
      <c r="BV248" s="55"/>
      <c r="BW248" s="55"/>
      <c r="BX248" s="24"/>
      <c r="BY248" s="24"/>
      <c r="BZ248" s="24"/>
      <c r="CA248" s="24"/>
      <c r="CB248" s="24"/>
      <c r="CC248" s="47"/>
      <c r="CD248" s="74"/>
    </row>
    <row r="249" spans="1:82" ht="12.75">
      <c r="A249" s="44">
        <v>639017</v>
      </c>
      <c r="B249" s="45" t="s">
        <v>244</v>
      </c>
      <c r="C249" s="38">
        <f t="shared" si="39"/>
        <v>0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55"/>
      <c r="BV249" s="55"/>
      <c r="BW249" s="55"/>
      <c r="BX249" s="24"/>
      <c r="BY249" s="24"/>
      <c r="BZ249" s="24"/>
      <c r="CA249" s="24"/>
      <c r="CB249" s="24"/>
      <c r="CC249" s="47"/>
      <c r="CD249" s="74"/>
    </row>
    <row r="250" spans="1:82" ht="12.75">
      <c r="A250" s="44">
        <v>639018</v>
      </c>
      <c r="B250" s="45" t="s">
        <v>245</v>
      </c>
      <c r="C250" s="38">
        <f t="shared" si="39"/>
        <v>0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55"/>
      <c r="BV250" s="55"/>
      <c r="BW250" s="55"/>
      <c r="BX250" s="24"/>
      <c r="BY250" s="24"/>
      <c r="BZ250" s="24"/>
      <c r="CA250" s="24"/>
      <c r="CB250" s="24"/>
      <c r="CC250" s="47"/>
      <c r="CD250" s="74"/>
    </row>
    <row r="251" spans="1:82" ht="12.75">
      <c r="A251" s="44">
        <v>639019</v>
      </c>
      <c r="B251" s="45" t="s">
        <v>246</v>
      </c>
      <c r="C251" s="38">
        <f t="shared" si="39"/>
        <v>0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55"/>
      <c r="BV251" s="55"/>
      <c r="BW251" s="55"/>
      <c r="BX251" s="24"/>
      <c r="BY251" s="24"/>
      <c r="BZ251" s="24"/>
      <c r="CA251" s="24"/>
      <c r="CB251" s="24"/>
      <c r="CC251" s="47"/>
      <c r="CD251" s="74"/>
    </row>
    <row r="252" spans="1:82" ht="12.75">
      <c r="A252" s="36">
        <v>63902</v>
      </c>
      <c r="B252" s="37" t="s">
        <v>247</v>
      </c>
      <c r="C252" s="38">
        <f>C253+C254+C255+C256+C257+C258+C259+C260</f>
        <v>0</v>
      </c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43">
        <f>BU253+BU254+BU255+BU256+BU257+BU258+BU259+BU260</f>
        <v>0</v>
      </c>
      <c r="BV252" s="43">
        <f>BV253+BV254+BV255+BV256+BV257+BV258+BV259+BV260</f>
        <v>0</v>
      </c>
      <c r="BW252" s="43">
        <f>BW253+BW254+BW255+BW256+BW257+BW258+BW259+BW260</f>
        <v>0</v>
      </c>
      <c r="BX252" s="24"/>
      <c r="BY252" s="24"/>
      <c r="BZ252" s="24"/>
      <c r="CA252" s="24"/>
      <c r="CB252" s="24"/>
      <c r="CC252" s="42">
        <f>CC253+CC254+CC255+CC256+CC257+CC258+CC259+CC260</f>
        <v>0</v>
      </c>
      <c r="CD252" s="74"/>
    </row>
    <row r="253" spans="1:82" ht="12.75">
      <c r="A253" s="44">
        <v>639021</v>
      </c>
      <c r="B253" s="45" t="s">
        <v>238</v>
      </c>
      <c r="C253" s="38">
        <f aca="true" t="shared" si="40" ref="C253:C260">SUM(BV253:CC253)+BU253</f>
        <v>0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55"/>
      <c r="BV253" s="55"/>
      <c r="BW253" s="55"/>
      <c r="BX253" s="24"/>
      <c r="BY253" s="24"/>
      <c r="BZ253" s="24"/>
      <c r="CA253" s="24"/>
      <c r="CB253" s="24"/>
      <c r="CC253" s="47"/>
      <c r="CD253" s="74"/>
    </row>
    <row r="254" spans="1:82" ht="12.75">
      <c r="A254" s="44">
        <v>639022</v>
      </c>
      <c r="B254" s="45" t="s">
        <v>239</v>
      </c>
      <c r="C254" s="38">
        <f t="shared" si="40"/>
        <v>0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55"/>
      <c r="BV254" s="55"/>
      <c r="BW254" s="55"/>
      <c r="BX254" s="24"/>
      <c r="BY254" s="24"/>
      <c r="BZ254" s="24"/>
      <c r="CA254" s="24"/>
      <c r="CB254" s="24"/>
      <c r="CC254" s="47"/>
      <c r="CD254" s="74"/>
    </row>
    <row r="255" spans="1:82" ht="12.75">
      <c r="A255" s="44">
        <v>639023</v>
      </c>
      <c r="B255" s="45" t="s">
        <v>240</v>
      </c>
      <c r="C255" s="38">
        <f t="shared" si="40"/>
        <v>0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55"/>
      <c r="BV255" s="55"/>
      <c r="BW255" s="55"/>
      <c r="BX255" s="24"/>
      <c r="BY255" s="24"/>
      <c r="BZ255" s="24"/>
      <c r="CA255" s="24"/>
      <c r="CB255" s="24"/>
      <c r="CC255" s="47"/>
      <c r="CD255" s="74"/>
    </row>
    <row r="256" spans="1:82" ht="12.75">
      <c r="A256" s="44">
        <v>639024</v>
      </c>
      <c r="B256" s="45" t="s">
        <v>241</v>
      </c>
      <c r="C256" s="38">
        <f t="shared" si="40"/>
        <v>0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55"/>
      <c r="BV256" s="55"/>
      <c r="BW256" s="55"/>
      <c r="BX256" s="24"/>
      <c r="BY256" s="24"/>
      <c r="BZ256" s="24"/>
      <c r="CA256" s="24"/>
      <c r="CB256" s="24"/>
      <c r="CC256" s="47"/>
      <c r="CD256" s="74"/>
    </row>
    <row r="257" spans="1:82" ht="12.75">
      <c r="A257" s="44">
        <v>639025</v>
      </c>
      <c r="B257" s="45" t="s">
        <v>242</v>
      </c>
      <c r="C257" s="38">
        <f t="shared" si="40"/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55"/>
      <c r="BV257" s="55"/>
      <c r="BW257" s="55"/>
      <c r="BX257" s="24"/>
      <c r="BY257" s="24"/>
      <c r="BZ257" s="24"/>
      <c r="CA257" s="24"/>
      <c r="CB257" s="24"/>
      <c r="CC257" s="47"/>
      <c r="CD257" s="74"/>
    </row>
    <row r="258" spans="1:82" ht="12.75">
      <c r="A258" s="44">
        <v>639026</v>
      </c>
      <c r="B258" s="45" t="s">
        <v>243</v>
      </c>
      <c r="C258" s="38">
        <f t="shared" si="40"/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55"/>
      <c r="BV258" s="55"/>
      <c r="BW258" s="55"/>
      <c r="BX258" s="24"/>
      <c r="BY258" s="24"/>
      <c r="BZ258" s="24"/>
      <c r="CA258" s="24"/>
      <c r="CB258" s="24"/>
      <c r="CC258" s="47"/>
      <c r="CD258" s="74"/>
    </row>
    <row r="259" spans="1:82" ht="12.75">
      <c r="A259" s="44">
        <v>639027</v>
      </c>
      <c r="B259" s="45" t="s">
        <v>248</v>
      </c>
      <c r="C259" s="38">
        <f t="shared" si="40"/>
        <v>0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55"/>
      <c r="BV259" s="55"/>
      <c r="BW259" s="55"/>
      <c r="BX259" s="24"/>
      <c r="BY259" s="24"/>
      <c r="BZ259" s="24"/>
      <c r="CA259" s="24"/>
      <c r="CB259" s="24"/>
      <c r="CC259" s="47"/>
      <c r="CD259" s="74"/>
    </row>
    <row r="260" spans="1:82" ht="12.75">
      <c r="A260" s="44">
        <v>639029</v>
      </c>
      <c r="B260" s="45" t="s">
        <v>246</v>
      </c>
      <c r="C260" s="38">
        <f t="shared" si="40"/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55"/>
      <c r="BV260" s="55"/>
      <c r="BW260" s="55"/>
      <c r="BX260" s="24"/>
      <c r="BY260" s="24"/>
      <c r="BZ260" s="24"/>
      <c r="CA260" s="24"/>
      <c r="CB260" s="24"/>
      <c r="CC260" s="47"/>
      <c r="CD260" s="74"/>
    </row>
    <row r="261" spans="1:82" ht="12.75">
      <c r="A261" s="36">
        <v>63903</v>
      </c>
      <c r="B261" s="37" t="s">
        <v>249</v>
      </c>
      <c r="C261" s="38">
        <f>C262+C263+C264+C265+C266+C267+C268+C269</f>
        <v>0</v>
      </c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43">
        <f>BU262+BU263+BU264+BU265+BU266+BU267+BU268+BU269</f>
        <v>0</v>
      </c>
      <c r="BV261" s="43">
        <f>BV262+BV263+BV264+BV265+BV266+BV267+BV268+BV269</f>
        <v>0</v>
      </c>
      <c r="BW261" s="43">
        <f>BW262+BW263+BW264+BW265+BW266+BW267+BW268+BW269</f>
        <v>0</v>
      </c>
      <c r="BX261" s="24"/>
      <c r="BY261" s="24"/>
      <c r="BZ261" s="24"/>
      <c r="CA261" s="24"/>
      <c r="CB261" s="24"/>
      <c r="CC261" s="42">
        <f>CC262+CC263+CC264+CC265+CC266+CC267+CC268+CC269</f>
        <v>0</v>
      </c>
      <c r="CD261" s="74"/>
    </row>
    <row r="262" spans="1:82" ht="12.75">
      <c r="A262" s="44">
        <v>639031</v>
      </c>
      <c r="B262" s="45" t="s">
        <v>250</v>
      </c>
      <c r="C262" s="38">
        <f aca="true" t="shared" si="41" ref="C262:C270">SUM(BV262:CC262)+BU262</f>
        <v>0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55"/>
      <c r="BV262" s="55"/>
      <c r="BW262" s="55"/>
      <c r="BX262" s="24"/>
      <c r="BY262" s="24"/>
      <c r="BZ262" s="24"/>
      <c r="CA262" s="24"/>
      <c r="CB262" s="24"/>
      <c r="CC262" s="47"/>
      <c r="CD262" s="74"/>
    </row>
    <row r="263" spans="1:82" ht="12.75">
      <c r="A263" s="44">
        <v>639032</v>
      </c>
      <c r="B263" s="45" t="s">
        <v>239</v>
      </c>
      <c r="C263" s="38">
        <f t="shared" si="41"/>
        <v>0</v>
      </c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55"/>
      <c r="BV263" s="55"/>
      <c r="BW263" s="55"/>
      <c r="BX263" s="24"/>
      <c r="BY263" s="24"/>
      <c r="BZ263" s="24"/>
      <c r="CA263" s="24"/>
      <c r="CB263" s="24"/>
      <c r="CC263" s="47"/>
      <c r="CD263" s="74"/>
    </row>
    <row r="264" spans="1:82" ht="12.75">
      <c r="A264" s="44">
        <v>639033</v>
      </c>
      <c r="B264" s="45" t="s">
        <v>240</v>
      </c>
      <c r="C264" s="38">
        <f t="shared" si="41"/>
        <v>0</v>
      </c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55"/>
      <c r="BV264" s="55"/>
      <c r="BW264" s="55"/>
      <c r="BX264" s="24"/>
      <c r="BY264" s="24"/>
      <c r="BZ264" s="24"/>
      <c r="CA264" s="24"/>
      <c r="CB264" s="24"/>
      <c r="CC264" s="47"/>
      <c r="CD264" s="74"/>
    </row>
    <row r="265" spans="1:82" ht="12.75">
      <c r="A265" s="44">
        <v>639034</v>
      </c>
      <c r="B265" s="45" t="s">
        <v>241</v>
      </c>
      <c r="C265" s="38">
        <f t="shared" si="41"/>
        <v>0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55"/>
      <c r="BV265" s="55"/>
      <c r="BW265" s="55"/>
      <c r="BX265" s="24"/>
      <c r="BY265" s="24"/>
      <c r="BZ265" s="24"/>
      <c r="CA265" s="24"/>
      <c r="CB265" s="24"/>
      <c r="CC265" s="47"/>
      <c r="CD265" s="74"/>
    </row>
    <row r="266" spans="1:82" ht="12.75">
      <c r="A266" s="44">
        <v>639035</v>
      </c>
      <c r="B266" s="45" t="s">
        <v>242</v>
      </c>
      <c r="C266" s="38">
        <f t="shared" si="41"/>
        <v>0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55"/>
      <c r="BV266" s="55"/>
      <c r="BW266" s="55"/>
      <c r="BX266" s="24"/>
      <c r="BY266" s="24"/>
      <c r="BZ266" s="24"/>
      <c r="CA266" s="24"/>
      <c r="CB266" s="24"/>
      <c r="CC266" s="47"/>
      <c r="CD266" s="74"/>
    </row>
    <row r="267" spans="1:82" ht="12.75">
      <c r="A267" s="44">
        <v>639036</v>
      </c>
      <c r="B267" s="45" t="s">
        <v>243</v>
      </c>
      <c r="C267" s="38">
        <f t="shared" si="41"/>
        <v>0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55"/>
      <c r="BV267" s="55"/>
      <c r="BW267" s="55"/>
      <c r="BX267" s="24"/>
      <c r="BY267" s="24"/>
      <c r="BZ267" s="24"/>
      <c r="CA267" s="24"/>
      <c r="CB267" s="24"/>
      <c r="CC267" s="47"/>
      <c r="CD267" s="74"/>
    </row>
    <row r="268" spans="1:82" ht="12.75">
      <c r="A268" s="44">
        <v>639037</v>
      </c>
      <c r="B268" s="45" t="s">
        <v>248</v>
      </c>
      <c r="C268" s="38">
        <f t="shared" si="41"/>
        <v>0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55"/>
      <c r="BV268" s="55"/>
      <c r="BW268" s="55"/>
      <c r="BX268" s="24"/>
      <c r="BY268" s="24"/>
      <c r="BZ268" s="24"/>
      <c r="CA268" s="24"/>
      <c r="CB268" s="24"/>
      <c r="CC268" s="47"/>
      <c r="CD268" s="74"/>
    </row>
    <row r="269" spans="1:82" ht="12.75">
      <c r="A269" s="44">
        <v>639039</v>
      </c>
      <c r="B269" s="45" t="s">
        <v>246</v>
      </c>
      <c r="C269" s="38">
        <f t="shared" si="41"/>
        <v>0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55"/>
      <c r="BV269" s="55"/>
      <c r="BW269" s="55"/>
      <c r="BX269" s="24"/>
      <c r="BY269" s="24"/>
      <c r="BZ269" s="24"/>
      <c r="CA269" s="24"/>
      <c r="CB269" s="24"/>
      <c r="CC269" s="47"/>
      <c r="CD269" s="74"/>
    </row>
    <row r="270" spans="1:82" ht="12.75">
      <c r="A270" s="36">
        <v>63904</v>
      </c>
      <c r="B270" s="37" t="s">
        <v>251</v>
      </c>
      <c r="C270" s="38">
        <f t="shared" si="41"/>
        <v>0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54"/>
      <c r="BV270" s="54"/>
      <c r="BW270" s="54"/>
      <c r="BX270" s="24"/>
      <c r="BY270" s="24"/>
      <c r="BZ270" s="24"/>
      <c r="CA270" s="24"/>
      <c r="CB270" s="24"/>
      <c r="CC270" s="40"/>
      <c r="CD270" s="74"/>
    </row>
    <row r="271" spans="1:82" ht="12.75">
      <c r="A271" s="36">
        <v>63905</v>
      </c>
      <c r="B271" s="37" t="s">
        <v>252</v>
      </c>
      <c r="C271" s="38">
        <f>C272+C273</f>
        <v>0</v>
      </c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43">
        <f>BU272+BU273</f>
        <v>0</v>
      </c>
      <c r="BV271" s="43">
        <f>BV272+BV273</f>
        <v>0</v>
      </c>
      <c r="BW271" s="43">
        <f>BW272+BW273</f>
        <v>0</v>
      </c>
      <c r="BX271" s="24"/>
      <c r="BY271" s="24"/>
      <c r="BZ271" s="24"/>
      <c r="CA271" s="24"/>
      <c r="CB271" s="24"/>
      <c r="CC271" s="42">
        <f>CC272+CC273</f>
        <v>0</v>
      </c>
      <c r="CD271" s="74"/>
    </row>
    <row r="272" spans="1:82" ht="12.75">
      <c r="A272" s="44">
        <v>639051</v>
      </c>
      <c r="B272" s="45" t="s">
        <v>253</v>
      </c>
      <c r="C272" s="38">
        <f>SUM(BV272:CC272)+BU272</f>
        <v>0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55"/>
      <c r="BV272" s="55"/>
      <c r="BW272" s="55"/>
      <c r="BX272" s="24"/>
      <c r="BY272" s="24"/>
      <c r="BZ272" s="24"/>
      <c r="CA272" s="24"/>
      <c r="CB272" s="24"/>
      <c r="CC272" s="47"/>
      <c r="CD272" s="74"/>
    </row>
    <row r="273" spans="1:82" ht="12.75">
      <c r="A273" s="44">
        <v>639052</v>
      </c>
      <c r="B273" s="45" t="s">
        <v>254</v>
      </c>
      <c r="C273" s="38">
        <f>SUM(BV273:CC273)+BU273</f>
        <v>0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55"/>
      <c r="BV273" s="55"/>
      <c r="BW273" s="55"/>
      <c r="BX273" s="24"/>
      <c r="BY273" s="24"/>
      <c r="BZ273" s="24"/>
      <c r="CA273" s="24"/>
      <c r="CB273" s="24"/>
      <c r="CC273" s="47"/>
      <c r="CD273" s="74"/>
    </row>
    <row r="274" spans="1:82" ht="12.75">
      <c r="A274" s="36">
        <v>63906</v>
      </c>
      <c r="B274" s="37" t="s">
        <v>255</v>
      </c>
      <c r="C274" s="38">
        <f>C275+C276</f>
        <v>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43">
        <f>BU275+BU276</f>
        <v>0</v>
      </c>
      <c r="BV274" s="43">
        <f>BV275+BV276</f>
        <v>0</v>
      </c>
      <c r="BW274" s="43">
        <f>BW275+BW276</f>
        <v>0</v>
      </c>
      <c r="BX274" s="24"/>
      <c r="BY274" s="24"/>
      <c r="BZ274" s="24"/>
      <c r="CA274" s="24"/>
      <c r="CB274" s="24"/>
      <c r="CC274" s="42">
        <f>CC275+CC276</f>
        <v>0</v>
      </c>
      <c r="CD274" s="74"/>
    </row>
    <row r="275" spans="1:82" ht="12.75">
      <c r="A275" s="44">
        <v>639061</v>
      </c>
      <c r="B275" s="45" t="s">
        <v>253</v>
      </c>
      <c r="C275" s="38">
        <f>SUM(BV275:CC275)+BU275</f>
        <v>0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55"/>
      <c r="BV275" s="55"/>
      <c r="BW275" s="55"/>
      <c r="BX275" s="24"/>
      <c r="BY275" s="24"/>
      <c r="BZ275" s="24"/>
      <c r="CA275" s="24"/>
      <c r="CB275" s="24"/>
      <c r="CC275" s="47"/>
      <c r="CD275" s="74"/>
    </row>
    <row r="276" spans="1:82" ht="12.75">
      <c r="A276" s="44">
        <v>639062</v>
      </c>
      <c r="B276" s="45" t="s">
        <v>254</v>
      </c>
      <c r="C276" s="38">
        <f>SUM(BV276:CC276)+BU276</f>
        <v>0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55"/>
      <c r="BV276" s="55"/>
      <c r="BW276" s="55"/>
      <c r="BX276" s="24"/>
      <c r="BY276" s="24"/>
      <c r="BZ276" s="24"/>
      <c r="CA276" s="24"/>
      <c r="CB276" s="24"/>
      <c r="CC276" s="47"/>
      <c r="CD276" s="74"/>
    </row>
    <row r="277" spans="1:82" ht="12.75">
      <c r="A277" s="36">
        <v>63907</v>
      </c>
      <c r="B277" s="37" t="s">
        <v>256</v>
      </c>
      <c r="C277" s="38">
        <f>C278+C279+C280</f>
        <v>0</v>
      </c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43">
        <f>BU278+BU279+BU280</f>
        <v>0</v>
      </c>
      <c r="BV277" s="43">
        <f>BV278+BV279+BV280</f>
        <v>0</v>
      </c>
      <c r="BW277" s="43">
        <f>BW278+BW279+BW280</f>
        <v>0</v>
      </c>
      <c r="BX277" s="24"/>
      <c r="BY277" s="24"/>
      <c r="BZ277" s="24"/>
      <c r="CA277" s="24"/>
      <c r="CB277" s="24"/>
      <c r="CC277" s="42">
        <f>CC278+CC279+CC280</f>
        <v>0</v>
      </c>
      <c r="CD277" s="74"/>
    </row>
    <row r="278" spans="1:82" ht="12.75">
      <c r="A278" s="44">
        <v>639071</v>
      </c>
      <c r="B278" s="45" t="s">
        <v>257</v>
      </c>
      <c r="C278" s="38">
        <f>SUM(BV278:CC278)+BU278</f>
        <v>0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55"/>
      <c r="BV278" s="55"/>
      <c r="BW278" s="55"/>
      <c r="BX278" s="24"/>
      <c r="BY278" s="24"/>
      <c r="BZ278" s="24"/>
      <c r="CA278" s="24"/>
      <c r="CB278" s="24"/>
      <c r="CC278" s="47"/>
      <c r="CD278" s="74"/>
    </row>
    <row r="279" spans="1:82" ht="12.75">
      <c r="A279" s="44">
        <v>639072</v>
      </c>
      <c r="B279" s="45" t="s">
        <v>258</v>
      </c>
      <c r="C279" s="38">
        <f>SUM(BV279:CC279)+BU279</f>
        <v>0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55"/>
      <c r="BV279" s="55"/>
      <c r="BW279" s="55"/>
      <c r="BX279" s="24"/>
      <c r="BY279" s="24"/>
      <c r="BZ279" s="24"/>
      <c r="CA279" s="24"/>
      <c r="CB279" s="24"/>
      <c r="CC279" s="47"/>
      <c r="CD279" s="74"/>
    </row>
    <row r="280" spans="1:82" ht="12.75">
      <c r="A280" s="44">
        <v>639073</v>
      </c>
      <c r="B280" s="45" t="s">
        <v>259</v>
      </c>
      <c r="C280" s="38">
        <f>SUM(BV280:CC280)+BU280</f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55"/>
      <c r="BV280" s="55"/>
      <c r="BW280" s="55"/>
      <c r="BX280" s="24"/>
      <c r="BY280" s="24"/>
      <c r="BZ280" s="24"/>
      <c r="CA280" s="24"/>
      <c r="CB280" s="24"/>
      <c r="CC280" s="47"/>
      <c r="CD280" s="74"/>
    </row>
    <row r="281" spans="1:82" ht="12.75">
      <c r="A281" s="36">
        <v>63908</v>
      </c>
      <c r="B281" s="37" t="s">
        <v>260</v>
      </c>
      <c r="C281" s="38">
        <f>SUM(BV281:CC281)+BU281</f>
        <v>0</v>
      </c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54"/>
      <c r="BV281" s="54"/>
      <c r="BW281" s="54"/>
      <c r="BX281" s="24"/>
      <c r="BY281" s="24"/>
      <c r="BZ281" s="24"/>
      <c r="CA281" s="24"/>
      <c r="CB281" s="24"/>
      <c r="CC281" s="40"/>
      <c r="CD281" s="74"/>
    </row>
    <row r="282" spans="1:82" ht="12.75">
      <c r="A282" s="36">
        <v>63999</v>
      </c>
      <c r="B282" s="37" t="s">
        <v>261</v>
      </c>
      <c r="C282" s="38">
        <f>C283+C284+C285</f>
        <v>0</v>
      </c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43">
        <f>BU283+BU284+BU285</f>
        <v>0</v>
      </c>
      <c r="BV282" s="43">
        <f>BV283+BV284+BV285</f>
        <v>0</v>
      </c>
      <c r="BW282" s="43">
        <f>BW283+BW284+BW285</f>
        <v>0</v>
      </c>
      <c r="BX282" s="24"/>
      <c r="BY282" s="24"/>
      <c r="BZ282" s="24"/>
      <c r="CA282" s="24"/>
      <c r="CB282" s="24"/>
      <c r="CC282" s="42">
        <f>CC283+CC284+CC285</f>
        <v>0</v>
      </c>
      <c r="CD282" s="74"/>
    </row>
    <row r="283" spans="1:82" ht="12.75">
      <c r="A283" s="44">
        <v>639991</v>
      </c>
      <c r="B283" s="45" t="s">
        <v>262</v>
      </c>
      <c r="C283" s="38">
        <f>SUM(BV283:CC283)+BU283</f>
        <v>0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55"/>
      <c r="BV283" s="55"/>
      <c r="BW283" s="55"/>
      <c r="BX283" s="24"/>
      <c r="BY283" s="24"/>
      <c r="BZ283" s="24"/>
      <c r="CA283" s="24"/>
      <c r="CB283" s="24"/>
      <c r="CC283" s="47"/>
      <c r="CD283" s="74"/>
    </row>
    <row r="284" spans="1:82" ht="12.75">
      <c r="A284" s="44">
        <v>639992</v>
      </c>
      <c r="B284" s="45" t="s">
        <v>263</v>
      </c>
      <c r="C284" s="38">
        <f>SUM(BV284:CC284)+BU284</f>
        <v>0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55"/>
      <c r="BV284" s="55"/>
      <c r="BW284" s="55"/>
      <c r="BX284" s="24"/>
      <c r="BY284" s="24"/>
      <c r="BZ284" s="24"/>
      <c r="CA284" s="24"/>
      <c r="CB284" s="24"/>
      <c r="CC284" s="47"/>
      <c r="CD284" s="74"/>
    </row>
    <row r="285" spans="1:82" ht="12.75">
      <c r="A285" s="44">
        <v>639993</v>
      </c>
      <c r="B285" s="45" t="s">
        <v>264</v>
      </c>
      <c r="C285" s="38">
        <f>SUM(BV285:CC285)+BU285</f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55"/>
      <c r="BV285" s="55"/>
      <c r="BW285" s="55"/>
      <c r="BX285" s="24"/>
      <c r="BY285" s="24"/>
      <c r="BZ285" s="24"/>
      <c r="CA285" s="24"/>
      <c r="CB285" s="24"/>
      <c r="CC285" s="47"/>
      <c r="CD285" s="74"/>
    </row>
    <row r="286" spans="1:82" ht="12.75">
      <c r="A286" s="20">
        <v>64</v>
      </c>
      <c r="B286" s="21" t="s">
        <v>265</v>
      </c>
      <c r="C286" s="76">
        <f>C287+C288+C289+C290+C291+C292+C293</f>
        <v>0</v>
      </c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7"/>
      <c r="BW286" s="57"/>
      <c r="BX286" s="57"/>
      <c r="BY286" s="57"/>
      <c r="BZ286" s="57"/>
      <c r="CA286" s="57"/>
      <c r="CB286" s="57"/>
      <c r="CC286" s="57"/>
      <c r="CD286" s="74"/>
    </row>
    <row r="287" spans="1:82" ht="12.75">
      <c r="A287" s="28">
        <v>640</v>
      </c>
      <c r="B287" s="29" t="s">
        <v>266</v>
      </c>
      <c r="C287" s="77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9"/>
      <c r="BU287" s="58"/>
      <c r="BV287" s="59"/>
      <c r="BW287" s="59"/>
      <c r="BX287" s="59"/>
      <c r="BY287" s="59"/>
      <c r="BZ287" s="59"/>
      <c r="CA287" s="59"/>
      <c r="CB287" s="59"/>
      <c r="CC287" s="59"/>
      <c r="CD287" s="74"/>
    </row>
    <row r="288" spans="1:82" ht="12.75">
      <c r="A288" s="28">
        <v>641</v>
      </c>
      <c r="B288" s="29" t="s">
        <v>267</v>
      </c>
      <c r="C288" s="77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74"/>
    </row>
    <row r="289" spans="1:82" ht="12.75">
      <c r="A289" s="28">
        <v>642</v>
      </c>
      <c r="B289" s="29" t="s">
        <v>268</v>
      </c>
      <c r="C289" s="77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7"/>
      <c r="BU289" s="58"/>
      <c r="BV289" s="57"/>
      <c r="BW289" s="57"/>
      <c r="BX289" s="57"/>
      <c r="BY289" s="57"/>
      <c r="BZ289" s="57"/>
      <c r="CA289" s="57"/>
      <c r="CB289" s="57"/>
      <c r="CC289" s="57"/>
      <c r="CD289" s="74"/>
    </row>
    <row r="290" spans="1:82" ht="12.75">
      <c r="A290" s="28">
        <v>643</v>
      </c>
      <c r="B290" s="29" t="s">
        <v>269</v>
      </c>
      <c r="C290" s="77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7"/>
      <c r="BU290" s="58"/>
      <c r="BV290" s="57"/>
      <c r="BW290" s="57"/>
      <c r="BX290" s="57"/>
      <c r="BY290" s="57"/>
      <c r="BZ290" s="57"/>
      <c r="CA290" s="57"/>
      <c r="CB290" s="57"/>
      <c r="CC290" s="57"/>
      <c r="CD290" s="74"/>
    </row>
    <row r="291" spans="1:82" ht="12.75">
      <c r="A291" s="28">
        <v>644</v>
      </c>
      <c r="B291" s="29" t="s">
        <v>270</v>
      </c>
      <c r="C291" s="77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74"/>
    </row>
    <row r="292" spans="1:82" ht="12.75">
      <c r="A292" s="28">
        <v>645</v>
      </c>
      <c r="B292" s="29" t="s">
        <v>271</v>
      </c>
      <c r="C292" s="77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7"/>
      <c r="BU292" s="58"/>
      <c r="BV292" s="57"/>
      <c r="BW292" s="57"/>
      <c r="BX292" s="57"/>
      <c r="BY292" s="57"/>
      <c r="BZ292" s="57"/>
      <c r="CA292" s="57"/>
      <c r="CB292" s="57"/>
      <c r="CC292" s="57"/>
      <c r="CD292" s="74"/>
    </row>
    <row r="293" spans="1:82" ht="12.75">
      <c r="A293" s="28">
        <v>649</v>
      </c>
      <c r="B293" s="29" t="s">
        <v>272</v>
      </c>
      <c r="C293" s="77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60"/>
      <c r="BU293" s="58"/>
      <c r="BV293" s="60"/>
      <c r="BW293" s="60"/>
      <c r="BX293" s="60"/>
      <c r="BY293" s="60"/>
      <c r="BZ293" s="60"/>
      <c r="CA293" s="60"/>
      <c r="CB293" s="60"/>
      <c r="CC293" s="60"/>
      <c r="CD293" s="74"/>
    </row>
    <row r="294" spans="1:82" ht="12.75">
      <c r="A294" s="20">
        <v>65</v>
      </c>
      <c r="B294" s="21" t="s">
        <v>273</v>
      </c>
      <c r="C294" s="76">
        <f>C295+C296+C297+C304</f>
        <v>0</v>
      </c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60"/>
      <c r="BU294" s="56"/>
      <c r="BV294" s="60"/>
      <c r="BW294" s="60"/>
      <c r="BX294" s="60"/>
      <c r="BY294" s="60"/>
      <c r="BZ294" s="60"/>
      <c r="CA294" s="60"/>
      <c r="CB294" s="60"/>
      <c r="CC294" s="60"/>
      <c r="CD294" s="74"/>
    </row>
    <row r="295" spans="1:82" ht="12.75">
      <c r="A295" s="28">
        <v>650</v>
      </c>
      <c r="B295" s="29" t="s">
        <v>274</v>
      </c>
      <c r="C295" s="77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7"/>
      <c r="BU295" s="58"/>
      <c r="BV295" s="57"/>
      <c r="BW295" s="57"/>
      <c r="BX295" s="57"/>
      <c r="BY295" s="57"/>
      <c r="BZ295" s="57"/>
      <c r="CA295" s="57"/>
      <c r="CB295" s="57"/>
      <c r="CC295" s="57"/>
      <c r="CD295" s="74"/>
    </row>
    <row r="296" spans="1:82" ht="12.75">
      <c r="A296" s="28">
        <v>651</v>
      </c>
      <c r="B296" s="29" t="s">
        <v>275</v>
      </c>
      <c r="C296" s="77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60"/>
      <c r="BU296" s="58"/>
      <c r="BV296" s="60"/>
      <c r="BW296" s="60"/>
      <c r="BX296" s="60"/>
      <c r="BY296" s="60"/>
      <c r="BZ296" s="60"/>
      <c r="CA296" s="60"/>
      <c r="CB296" s="60"/>
      <c r="CC296" s="60"/>
      <c r="CD296" s="74"/>
    </row>
    <row r="297" spans="1:82" ht="12.75">
      <c r="A297" s="28">
        <v>652</v>
      </c>
      <c r="B297" s="29" t="s">
        <v>166</v>
      </c>
      <c r="C297" s="30">
        <f>C298+C299+C300+C301+C302+C303</f>
        <v>0</v>
      </c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0"/>
      <c r="BU297" s="61"/>
      <c r="BV297" s="60"/>
      <c r="BW297" s="60"/>
      <c r="BX297" s="60"/>
      <c r="BY297" s="60"/>
      <c r="BZ297" s="60"/>
      <c r="CA297" s="60"/>
      <c r="CB297" s="60"/>
      <c r="CC297" s="60"/>
      <c r="CD297" s="74"/>
    </row>
    <row r="298" spans="1:82" ht="12.75">
      <c r="A298" s="36">
        <v>65201</v>
      </c>
      <c r="B298" s="37" t="s">
        <v>276</v>
      </c>
      <c r="C298" s="78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58"/>
      <c r="BU298" s="62"/>
      <c r="BV298" s="58"/>
      <c r="BW298" s="58"/>
      <c r="BX298" s="58"/>
      <c r="BY298" s="58"/>
      <c r="BZ298" s="58"/>
      <c r="CA298" s="58"/>
      <c r="CB298" s="58"/>
      <c r="CC298" s="58"/>
      <c r="CD298" s="74"/>
    </row>
    <row r="299" spans="1:82" ht="12.75">
      <c r="A299" s="36">
        <v>65202</v>
      </c>
      <c r="B299" s="37" t="s">
        <v>227</v>
      </c>
      <c r="C299" s="78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57"/>
      <c r="BU299" s="62"/>
      <c r="BV299" s="57"/>
      <c r="BW299" s="57"/>
      <c r="BX299" s="57"/>
      <c r="BY299" s="57"/>
      <c r="BZ299" s="57"/>
      <c r="CA299" s="57"/>
      <c r="CB299" s="57"/>
      <c r="CC299" s="57"/>
      <c r="CD299" s="74"/>
    </row>
    <row r="300" spans="1:82" ht="12.75">
      <c r="A300" s="36">
        <v>65203</v>
      </c>
      <c r="B300" s="37" t="s">
        <v>169</v>
      </c>
      <c r="C300" s="78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0"/>
      <c r="BU300" s="62"/>
      <c r="BV300" s="60"/>
      <c r="BW300" s="60"/>
      <c r="BX300" s="60"/>
      <c r="BY300" s="60"/>
      <c r="BZ300" s="60"/>
      <c r="CA300" s="60"/>
      <c r="CB300" s="60"/>
      <c r="CC300" s="60"/>
      <c r="CD300" s="74"/>
    </row>
    <row r="301" spans="1:82" ht="12.75">
      <c r="A301" s="36">
        <v>65204</v>
      </c>
      <c r="B301" s="37" t="s">
        <v>170</v>
      </c>
      <c r="C301" s="78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0"/>
      <c r="BU301" s="62"/>
      <c r="BV301" s="60"/>
      <c r="BW301" s="60"/>
      <c r="BX301" s="60"/>
      <c r="BY301" s="60"/>
      <c r="BZ301" s="60"/>
      <c r="CA301" s="60"/>
      <c r="CB301" s="60"/>
      <c r="CC301" s="60"/>
      <c r="CD301" s="74"/>
    </row>
    <row r="302" spans="1:82" ht="12.75">
      <c r="A302" s="36">
        <v>65205</v>
      </c>
      <c r="B302" s="37" t="s">
        <v>171</v>
      </c>
      <c r="C302" s="78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57"/>
      <c r="BU302" s="62"/>
      <c r="BV302" s="57"/>
      <c r="BW302" s="57"/>
      <c r="BX302" s="57"/>
      <c r="BY302" s="57"/>
      <c r="BZ302" s="57"/>
      <c r="CA302" s="57"/>
      <c r="CB302" s="57"/>
      <c r="CC302" s="57"/>
      <c r="CD302" s="74"/>
    </row>
    <row r="303" spans="1:82" ht="12.75">
      <c r="A303" s="36">
        <v>65206</v>
      </c>
      <c r="B303" s="37" t="s">
        <v>277</v>
      </c>
      <c r="C303" s="78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0"/>
      <c r="BU303" s="62"/>
      <c r="BV303" s="60"/>
      <c r="BW303" s="60"/>
      <c r="BX303" s="60"/>
      <c r="BY303" s="60"/>
      <c r="BZ303" s="60"/>
      <c r="CA303" s="60"/>
      <c r="CB303" s="60"/>
      <c r="CC303" s="60"/>
      <c r="CD303" s="74"/>
    </row>
    <row r="304" spans="1:82" ht="12.75">
      <c r="A304" s="36">
        <v>653</v>
      </c>
      <c r="B304" s="37" t="s">
        <v>278</v>
      </c>
      <c r="C304" s="78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0"/>
      <c r="BU304" s="62"/>
      <c r="BV304" s="60"/>
      <c r="BW304" s="60"/>
      <c r="BX304" s="60"/>
      <c r="BY304" s="60"/>
      <c r="BZ304" s="60"/>
      <c r="CA304" s="60"/>
      <c r="CB304" s="60"/>
      <c r="CC304" s="60"/>
      <c r="CD304" s="74"/>
    </row>
    <row r="305" spans="1:82" ht="12.75">
      <c r="A305" s="20">
        <v>66</v>
      </c>
      <c r="B305" s="21" t="s">
        <v>279</v>
      </c>
      <c r="C305" s="76">
        <f>C306+C316+C325+C334+C335+C338+C341+C345+C346+C350</f>
        <v>24505952.45</v>
      </c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8"/>
      <c r="BU305" s="56"/>
      <c r="BV305" s="58"/>
      <c r="BW305" s="58"/>
      <c r="BX305" s="58"/>
      <c r="BY305" s="58"/>
      <c r="BZ305" s="58"/>
      <c r="CA305" s="58"/>
      <c r="CB305" s="58"/>
      <c r="CC305" s="58"/>
      <c r="CD305" s="74"/>
    </row>
    <row r="306" spans="1:82" ht="12.75">
      <c r="A306" s="28">
        <v>660</v>
      </c>
      <c r="B306" s="29" t="s">
        <v>108</v>
      </c>
      <c r="C306" s="30">
        <f>C307+C308+C309+C310+C311+C312+C313+C314+C315</f>
        <v>5733617.61</v>
      </c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7"/>
      <c r="BU306" s="56"/>
      <c r="BV306" s="57"/>
      <c r="BW306" s="57"/>
      <c r="BX306" s="57"/>
      <c r="BY306" s="57"/>
      <c r="BZ306" s="57"/>
      <c r="CA306" s="57"/>
      <c r="CB306" s="57"/>
      <c r="CC306" s="57"/>
      <c r="CD306" s="74"/>
    </row>
    <row r="307" spans="1:82" ht="12.75">
      <c r="A307" s="36">
        <v>66001</v>
      </c>
      <c r="B307" s="37" t="s">
        <v>183</v>
      </c>
      <c r="C307" s="78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60"/>
      <c r="BU307" s="56"/>
      <c r="BV307" s="60"/>
      <c r="BW307" s="60"/>
      <c r="BX307" s="60"/>
      <c r="BY307" s="60"/>
      <c r="BZ307" s="60"/>
      <c r="CA307" s="60"/>
      <c r="CB307" s="60"/>
      <c r="CC307" s="60"/>
      <c r="CD307" s="74"/>
    </row>
    <row r="308" spans="1:82" ht="12.75">
      <c r="A308" s="36">
        <v>66002</v>
      </c>
      <c r="B308" s="37" t="s">
        <v>110</v>
      </c>
      <c r="C308" s="78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60"/>
      <c r="BU308" s="56"/>
      <c r="BV308" s="60"/>
      <c r="BW308" s="60"/>
      <c r="BX308" s="60"/>
      <c r="BY308" s="60"/>
      <c r="BZ308" s="60"/>
      <c r="CA308" s="60"/>
      <c r="CB308" s="60"/>
      <c r="CC308" s="60"/>
      <c r="CD308" s="74"/>
    </row>
    <row r="309" spans="1:82" ht="12.75">
      <c r="A309" s="36">
        <v>66003</v>
      </c>
      <c r="B309" s="37" t="s">
        <v>111</v>
      </c>
      <c r="C309" s="78">
        <f>+'[1]HAYAT_TUM_MIZAN_300909'!$O$2827</f>
        <v>5631613.92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7"/>
      <c r="BU309" s="56"/>
      <c r="BV309" s="57"/>
      <c r="BW309" s="57"/>
      <c r="BX309" s="57"/>
      <c r="BY309" s="57"/>
      <c r="BZ309" s="57"/>
      <c r="CA309" s="57"/>
      <c r="CB309" s="57"/>
      <c r="CC309" s="57"/>
      <c r="CD309" s="74"/>
    </row>
    <row r="310" spans="1:82" ht="12.75">
      <c r="A310" s="36">
        <v>66004</v>
      </c>
      <c r="B310" s="37" t="s">
        <v>112</v>
      </c>
      <c r="C310" s="78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60"/>
      <c r="BU310" s="56"/>
      <c r="BV310" s="60"/>
      <c r="BW310" s="60"/>
      <c r="BX310" s="60"/>
      <c r="BY310" s="60"/>
      <c r="BZ310" s="60"/>
      <c r="CA310" s="60"/>
      <c r="CB310" s="60"/>
      <c r="CC310" s="60"/>
      <c r="CD310" s="74"/>
    </row>
    <row r="311" spans="1:82" ht="12.75">
      <c r="A311" s="36">
        <v>66005</v>
      </c>
      <c r="B311" s="37" t="s">
        <v>113</v>
      </c>
      <c r="C311" s="78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60"/>
      <c r="BU311" s="56"/>
      <c r="BV311" s="60"/>
      <c r="BW311" s="60"/>
      <c r="BX311" s="60"/>
      <c r="BY311" s="60"/>
      <c r="BZ311" s="60"/>
      <c r="CA311" s="60"/>
      <c r="CB311" s="60"/>
      <c r="CC311" s="60"/>
      <c r="CD311" s="74"/>
    </row>
    <row r="312" spans="1:82" ht="12.75">
      <c r="A312" s="36">
        <v>66006</v>
      </c>
      <c r="B312" s="37" t="s">
        <v>114</v>
      </c>
      <c r="C312" s="78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8"/>
      <c r="BU312" s="56"/>
      <c r="BV312" s="58"/>
      <c r="BW312" s="58"/>
      <c r="BX312" s="58"/>
      <c r="BY312" s="58"/>
      <c r="BZ312" s="58"/>
      <c r="CA312" s="58"/>
      <c r="CB312" s="58"/>
      <c r="CC312" s="58"/>
      <c r="CD312" s="74"/>
    </row>
    <row r="313" spans="1:82" ht="12.75">
      <c r="A313" s="36">
        <v>66007</v>
      </c>
      <c r="B313" s="37" t="s">
        <v>280</v>
      </c>
      <c r="C313" s="78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7"/>
      <c r="BU313" s="56"/>
      <c r="BV313" s="57"/>
      <c r="BW313" s="57"/>
      <c r="BX313" s="57"/>
      <c r="BY313" s="57"/>
      <c r="BZ313" s="57"/>
      <c r="CA313" s="57"/>
      <c r="CB313" s="57"/>
      <c r="CC313" s="57"/>
      <c r="CD313" s="74"/>
    </row>
    <row r="314" spans="1:82" ht="12.75">
      <c r="A314" s="36">
        <v>66008</v>
      </c>
      <c r="B314" s="37" t="s">
        <v>281</v>
      </c>
      <c r="C314" s="78">
        <f>+'[1]HAYAT_TUM_MIZAN_300909'!$O$2852</f>
        <v>102003.69</v>
      </c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60"/>
      <c r="BU314" s="56"/>
      <c r="BV314" s="60"/>
      <c r="BW314" s="60"/>
      <c r="BX314" s="60"/>
      <c r="BY314" s="60"/>
      <c r="BZ314" s="60"/>
      <c r="CA314" s="60"/>
      <c r="CB314" s="60"/>
      <c r="CC314" s="60"/>
      <c r="CD314" s="74"/>
    </row>
    <row r="315" spans="1:82" ht="12.75">
      <c r="A315" s="36">
        <v>66099</v>
      </c>
      <c r="B315" s="37" t="s">
        <v>282</v>
      </c>
      <c r="C315" s="78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60"/>
      <c r="BU315" s="56"/>
      <c r="BV315" s="60"/>
      <c r="BW315" s="60"/>
      <c r="BX315" s="60"/>
      <c r="BY315" s="60"/>
      <c r="BZ315" s="60"/>
      <c r="CA315" s="60"/>
      <c r="CB315" s="60"/>
      <c r="CC315" s="60"/>
      <c r="CD315" s="74"/>
    </row>
    <row r="316" spans="1:82" ht="12.75">
      <c r="A316" s="28">
        <v>661</v>
      </c>
      <c r="B316" s="29" t="s">
        <v>118</v>
      </c>
      <c r="C316" s="30">
        <f>C317+C318+C319+C320+C321+C322+C323+C324</f>
        <v>758493.63</v>
      </c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7"/>
      <c r="BU316" s="56"/>
      <c r="BV316" s="57"/>
      <c r="BW316" s="57"/>
      <c r="BX316" s="57"/>
      <c r="BY316" s="57"/>
      <c r="BZ316" s="57"/>
      <c r="CA316" s="57"/>
      <c r="CB316" s="57"/>
      <c r="CC316" s="57"/>
      <c r="CD316" s="74"/>
    </row>
    <row r="317" spans="1:82" ht="12.75">
      <c r="A317" s="36">
        <v>66101</v>
      </c>
      <c r="B317" s="37" t="s">
        <v>109</v>
      </c>
      <c r="C317" s="78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60"/>
      <c r="BU317" s="56"/>
      <c r="BV317" s="60"/>
      <c r="BW317" s="60"/>
      <c r="BX317" s="60"/>
      <c r="BY317" s="60"/>
      <c r="BZ317" s="60"/>
      <c r="CA317" s="60"/>
      <c r="CB317" s="60"/>
      <c r="CC317" s="60"/>
      <c r="CD317" s="74"/>
    </row>
    <row r="318" spans="1:82" ht="12.75">
      <c r="A318" s="36">
        <v>66102</v>
      </c>
      <c r="B318" s="37" t="s">
        <v>110</v>
      </c>
      <c r="C318" s="78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60"/>
      <c r="BU318" s="56"/>
      <c r="BV318" s="60"/>
      <c r="BW318" s="60"/>
      <c r="BX318" s="60"/>
      <c r="BY318" s="60"/>
      <c r="BZ318" s="60"/>
      <c r="CA318" s="60"/>
      <c r="CB318" s="60"/>
      <c r="CC318" s="60"/>
      <c r="CD318" s="74"/>
    </row>
    <row r="319" spans="1:82" ht="12.75">
      <c r="A319" s="36">
        <v>66103</v>
      </c>
      <c r="B319" s="37" t="s">
        <v>111</v>
      </c>
      <c r="C319" s="78">
        <f>+'[1]HAYAT_TUM_MIZAN_300909'!$O$2861</f>
        <v>758493.63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8"/>
      <c r="BU319" s="56"/>
      <c r="BV319" s="58"/>
      <c r="BW319" s="58"/>
      <c r="BX319" s="58"/>
      <c r="BY319" s="58"/>
      <c r="BZ319" s="58"/>
      <c r="CA319" s="58"/>
      <c r="CB319" s="58"/>
      <c r="CC319" s="58"/>
      <c r="CD319" s="74"/>
    </row>
    <row r="320" spans="1:82" ht="12.75">
      <c r="A320" s="36">
        <v>66104</v>
      </c>
      <c r="B320" s="37" t="s">
        <v>112</v>
      </c>
      <c r="C320" s="78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7"/>
      <c r="BU320" s="56"/>
      <c r="BV320" s="57"/>
      <c r="BW320" s="57"/>
      <c r="BX320" s="57"/>
      <c r="BY320" s="57"/>
      <c r="BZ320" s="57"/>
      <c r="CA320" s="57"/>
      <c r="CB320" s="57"/>
      <c r="CC320" s="57"/>
      <c r="CD320" s="74"/>
    </row>
    <row r="321" spans="1:82" ht="12.75">
      <c r="A321" s="36">
        <v>66105</v>
      </c>
      <c r="B321" s="37" t="s">
        <v>119</v>
      </c>
      <c r="C321" s="78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60"/>
      <c r="BU321" s="56"/>
      <c r="BV321" s="60"/>
      <c r="BW321" s="60"/>
      <c r="BX321" s="60"/>
      <c r="BY321" s="60"/>
      <c r="BZ321" s="60"/>
      <c r="CA321" s="60"/>
      <c r="CB321" s="60"/>
      <c r="CC321" s="60"/>
      <c r="CD321" s="74"/>
    </row>
    <row r="322" spans="1:82" ht="12.75">
      <c r="A322" s="36">
        <v>66106</v>
      </c>
      <c r="B322" s="37" t="s">
        <v>114</v>
      </c>
      <c r="C322" s="78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60"/>
      <c r="BU322" s="56"/>
      <c r="BV322" s="60"/>
      <c r="BW322" s="60"/>
      <c r="BX322" s="60"/>
      <c r="BY322" s="60"/>
      <c r="BZ322" s="60"/>
      <c r="CA322" s="60"/>
      <c r="CB322" s="60"/>
      <c r="CC322" s="60"/>
      <c r="CD322" s="74"/>
    </row>
    <row r="323" spans="1:82" ht="12.75">
      <c r="A323" s="36">
        <v>66107</v>
      </c>
      <c r="B323" s="37" t="s">
        <v>283</v>
      </c>
      <c r="C323" s="78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7"/>
      <c r="BU323" s="56"/>
      <c r="BV323" s="57"/>
      <c r="BW323" s="57"/>
      <c r="BX323" s="57"/>
      <c r="BY323" s="57"/>
      <c r="BZ323" s="57"/>
      <c r="CA323" s="57"/>
      <c r="CB323" s="57"/>
      <c r="CC323" s="57"/>
      <c r="CD323" s="74"/>
    </row>
    <row r="324" spans="1:82" ht="12.75">
      <c r="A324" s="36">
        <v>66199</v>
      </c>
      <c r="B324" s="37" t="s">
        <v>282</v>
      </c>
      <c r="C324" s="78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60"/>
      <c r="BU324" s="56"/>
      <c r="BV324" s="60"/>
      <c r="BW324" s="60"/>
      <c r="BX324" s="60"/>
      <c r="BY324" s="60"/>
      <c r="BZ324" s="60"/>
      <c r="CA324" s="60"/>
      <c r="CB324" s="60"/>
      <c r="CC324" s="60"/>
      <c r="CD324" s="74"/>
    </row>
    <row r="325" spans="1:82" ht="12.75">
      <c r="A325" s="28">
        <v>662</v>
      </c>
      <c r="B325" s="29" t="s">
        <v>120</v>
      </c>
      <c r="C325" s="30">
        <f>C326+C327+C328+C329+C330+C331+C332+C333</f>
        <v>-1375239.59</v>
      </c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60"/>
      <c r="BU325" s="56"/>
      <c r="BV325" s="60"/>
      <c r="BW325" s="60"/>
      <c r="BX325" s="60"/>
      <c r="BY325" s="60"/>
      <c r="BZ325" s="60"/>
      <c r="CA325" s="60"/>
      <c r="CB325" s="60"/>
      <c r="CC325" s="60"/>
      <c r="CD325" s="74"/>
    </row>
    <row r="326" spans="1:82" ht="12.75">
      <c r="A326" s="36">
        <v>66201</v>
      </c>
      <c r="B326" s="37" t="s">
        <v>183</v>
      </c>
      <c r="C326" s="78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7"/>
      <c r="BU326" s="56"/>
      <c r="BV326" s="57"/>
      <c r="BW326" s="57"/>
      <c r="BX326" s="57"/>
      <c r="BY326" s="57"/>
      <c r="BZ326" s="57"/>
      <c r="CA326" s="57"/>
      <c r="CB326" s="57"/>
      <c r="CC326" s="57"/>
      <c r="CD326" s="74"/>
    </row>
    <row r="327" spans="1:82" ht="12.75">
      <c r="A327" s="36">
        <v>66202</v>
      </c>
      <c r="B327" s="37" t="s">
        <v>110</v>
      </c>
      <c r="C327" s="78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60"/>
      <c r="BU327" s="56"/>
      <c r="BV327" s="60"/>
      <c r="BW327" s="60"/>
      <c r="BX327" s="60"/>
      <c r="BY327" s="60"/>
      <c r="BZ327" s="60"/>
      <c r="CA327" s="60"/>
      <c r="CB327" s="60"/>
      <c r="CC327" s="60"/>
      <c r="CD327" s="74"/>
    </row>
    <row r="328" spans="1:82" ht="12.75">
      <c r="A328" s="36">
        <v>66203</v>
      </c>
      <c r="B328" s="37" t="s">
        <v>111</v>
      </c>
      <c r="C328" s="78">
        <v>-1375327.78</v>
      </c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60"/>
      <c r="BU328" s="56"/>
      <c r="BV328" s="60"/>
      <c r="BW328" s="60"/>
      <c r="BX328" s="60"/>
      <c r="BY328" s="60"/>
      <c r="BZ328" s="60"/>
      <c r="CA328" s="60"/>
      <c r="CB328" s="60"/>
      <c r="CC328" s="60"/>
      <c r="CD328" s="74"/>
    </row>
    <row r="329" spans="1:82" ht="12.75">
      <c r="A329" s="36">
        <v>66204</v>
      </c>
      <c r="B329" s="37" t="s">
        <v>112</v>
      </c>
      <c r="C329" s="78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8"/>
      <c r="BU329" s="56"/>
      <c r="BV329" s="58"/>
      <c r="BW329" s="58"/>
      <c r="BX329" s="58"/>
      <c r="BY329" s="58"/>
      <c r="BZ329" s="58"/>
      <c r="CA329" s="58"/>
      <c r="CB329" s="58"/>
      <c r="CC329" s="58"/>
      <c r="CD329" s="74"/>
    </row>
    <row r="330" spans="1:82" ht="12.75">
      <c r="A330" s="36">
        <v>66205</v>
      </c>
      <c r="B330" s="37" t="s">
        <v>119</v>
      </c>
      <c r="C330" s="78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7"/>
      <c r="BU330" s="56"/>
      <c r="BV330" s="57"/>
      <c r="BW330" s="57"/>
      <c r="BX330" s="57"/>
      <c r="BY330" s="57"/>
      <c r="BZ330" s="57"/>
      <c r="CA330" s="57"/>
      <c r="CB330" s="57"/>
      <c r="CC330" s="57"/>
      <c r="CD330" s="74"/>
    </row>
    <row r="331" spans="1:82" ht="12.75">
      <c r="A331" s="36">
        <v>66206</v>
      </c>
      <c r="B331" s="37" t="s">
        <v>114</v>
      </c>
      <c r="C331" s="78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7"/>
      <c r="BU331" s="56"/>
      <c r="BV331" s="57"/>
      <c r="BW331" s="57"/>
      <c r="BX331" s="57"/>
      <c r="BY331" s="57"/>
      <c r="BZ331" s="57"/>
      <c r="CA331" s="57"/>
      <c r="CB331" s="57"/>
      <c r="CC331" s="57"/>
      <c r="CD331" s="74"/>
    </row>
    <row r="332" spans="1:82" ht="12.75">
      <c r="A332" s="36">
        <v>66207</v>
      </c>
      <c r="B332" s="37" t="s">
        <v>115</v>
      </c>
      <c r="C332" s="78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7"/>
      <c r="BU332" s="56"/>
      <c r="BV332" s="57"/>
      <c r="BW332" s="57"/>
      <c r="BX332" s="57"/>
      <c r="BY332" s="57"/>
      <c r="BZ332" s="57"/>
      <c r="CA332" s="57"/>
      <c r="CB332" s="57"/>
      <c r="CC332" s="57"/>
      <c r="CD332" s="74"/>
    </row>
    <row r="333" spans="1:82" ht="12.75">
      <c r="A333" s="36">
        <v>66299</v>
      </c>
      <c r="B333" s="37" t="s">
        <v>282</v>
      </c>
      <c r="C333" s="78">
        <f>+'[1]HAYAT_TUM_MIZAN_300909'!$O$2883</f>
        <v>88.19</v>
      </c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7"/>
      <c r="BU333" s="56"/>
      <c r="BV333" s="57"/>
      <c r="BW333" s="57"/>
      <c r="BX333" s="57"/>
      <c r="BY333" s="57"/>
      <c r="BZ333" s="57"/>
      <c r="CA333" s="57"/>
      <c r="CB333" s="57"/>
      <c r="CC333" s="57"/>
      <c r="CD333" s="74"/>
    </row>
    <row r="334" spans="1:82" ht="12.75">
      <c r="A334" s="28">
        <v>663</v>
      </c>
      <c r="B334" s="29" t="s">
        <v>186</v>
      </c>
      <c r="C334" s="77">
        <f>+'[1]HAYAT_TUM_MIZAN_300909'!$O$2892</f>
        <v>19389078.71</v>
      </c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7"/>
      <c r="BU334" s="56"/>
      <c r="BV334" s="57"/>
      <c r="BW334" s="57"/>
      <c r="BX334" s="57"/>
      <c r="BY334" s="57"/>
      <c r="BZ334" s="57"/>
      <c r="CA334" s="57"/>
      <c r="CB334" s="57"/>
      <c r="CC334" s="57"/>
      <c r="CD334" s="74"/>
    </row>
    <row r="335" spans="1:82" ht="12.75">
      <c r="A335" s="28">
        <v>664</v>
      </c>
      <c r="B335" s="29" t="s">
        <v>123</v>
      </c>
      <c r="C335" s="30">
        <f>C336+C337</f>
        <v>0</v>
      </c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7"/>
      <c r="BU335" s="56"/>
      <c r="BV335" s="57"/>
      <c r="BW335" s="57"/>
      <c r="BX335" s="57"/>
      <c r="BY335" s="57"/>
      <c r="BZ335" s="57"/>
      <c r="CA335" s="57"/>
      <c r="CB335" s="57"/>
      <c r="CC335" s="57"/>
      <c r="CD335" s="74"/>
    </row>
    <row r="336" spans="1:82" ht="12.75">
      <c r="A336" s="36">
        <v>66401</v>
      </c>
      <c r="B336" s="37" t="s">
        <v>124</v>
      </c>
      <c r="C336" s="78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7"/>
      <c r="BU336" s="56"/>
      <c r="BV336" s="57"/>
      <c r="BW336" s="57"/>
      <c r="BX336" s="57"/>
      <c r="BY336" s="57"/>
      <c r="BZ336" s="57"/>
      <c r="CA336" s="57"/>
      <c r="CB336" s="57"/>
      <c r="CC336" s="57"/>
      <c r="CD336" s="74"/>
    </row>
    <row r="337" spans="1:82" ht="12.75">
      <c r="A337" s="36">
        <v>66402</v>
      </c>
      <c r="B337" s="37" t="s">
        <v>125</v>
      </c>
      <c r="C337" s="78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7"/>
      <c r="BU337" s="56"/>
      <c r="BV337" s="57"/>
      <c r="BW337" s="57"/>
      <c r="BX337" s="57"/>
      <c r="BY337" s="57"/>
      <c r="BZ337" s="57"/>
      <c r="CA337" s="57"/>
      <c r="CB337" s="57"/>
      <c r="CC337" s="57"/>
      <c r="CD337" s="74"/>
    </row>
    <row r="338" spans="1:82" ht="12.75">
      <c r="A338" s="28">
        <v>665</v>
      </c>
      <c r="B338" s="29" t="s">
        <v>126</v>
      </c>
      <c r="C338" s="30">
        <f>C339+C340</f>
        <v>0</v>
      </c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8"/>
      <c r="BU338" s="56"/>
      <c r="BV338" s="58"/>
      <c r="BW338" s="58"/>
      <c r="BX338" s="58"/>
      <c r="BY338" s="58"/>
      <c r="BZ338" s="58"/>
      <c r="CA338" s="58"/>
      <c r="CB338" s="58"/>
      <c r="CC338" s="58"/>
      <c r="CD338" s="74"/>
    </row>
    <row r="339" spans="1:82" ht="12.75">
      <c r="A339" s="36">
        <v>66501</v>
      </c>
      <c r="B339" s="37" t="s">
        <v>124</v>
      </c>
      <c r="C339" s="78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7"/>
      <c r="BU339" s="56"/>
      <c r="BV339" s="57"/>
      <c r="BW339" s="57"/>
      <c r="BX339" s="57"/>
      <c r="BY339" s="57"/>
      <c r="BZ339" s="57"/>
      <c r="CA339" s="57"/>
      <c r="CB339" s="57"/>
      <c r="CC339" s="57"/>
      <c r="CD339" s="74"/>
    </row>
    <row r="340" spans="1:82" ht="12.75">
      <c r="A340" s="36">
        <v>66502</v>
      </c>
      <c r="B340" s="37" t="s">
        <v>125</v>
      </c>
      <c r="C340" s="78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7"/>
      <c r="BU340" s="56"/>
      <c r="BV340" s="57"/>
      <c r="BW340" s="57"/>
      <c r="BX340" s="57"/>
      <c r="BY340" s="57"/>
      <c r="BZ340" s="57"/>
      <c r="CA340" s="57"/>
      <c r="CB340" s="57"/>
      <c r="CC340" s="57"/>
      <c r="CD340" s="74"/>
    </row>
    <row r="341" spans="1:82" ht="12.75">
      <c r="A341" s="28">
        <v>666</v>
      </c>
      <c r="B341" s="29" t="s">
        <v>127</v>
      </c>
      <c r="C341" s="30">
        <f>C342+C343+C344</f>
        <v>0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7"/>
      <c r="BU341" s="56"/>
      <c r="BV341" s="57"/>
      <c r="BW341" s="57"/>
      <c r="BX341" s="57"/>
      <c r="BY341" s="57"/>
      <c r="BZ341" s="57"/>
      <c r="CA341" s="57"/>
      <c r="CB341" s="57"/>
      <c r="CC341" s="57"/>
      <c r="CD341" s="74"/>
    </row>
    <row r="342" spans="1:82" ht="12.75">
      <c r="A342" s="36">
        <v>66601</v>
      </c>
      <c r="B342" s="37" t="s">
        <v>128</v>
      </c>
      <c r="C342" s="78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7"/>
      <c r="BU342" s="56"/>
      <c r="BV342" s="57"/>
      <c r="BW342" s="57"/>
      <c r="BX342" s="57"/>
      <c r="BY342" s="57"/>
      <c r="BZ342" s="57"/>
      <c r="CA342" s="57"/>
      <c r="CB342" s="57"/>
      <c r="CC342" s="57"/>
      <c r="CD342" s="74"/>
    </row>
    <row r="343" spans="1:82" ht="12.75">
      <c r="A343" s="36">
        <v>66602</v>
      </c>
      <c r="B343" s="37" t="s">
        <v>129</v>
      </c>
      <c r="C343" s="78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7"/>
      <c r="BU343" s="56"/>
      <c r="BV343" s="57"/>
      <c r="BW343" s="57"/>
      <c r="BX343" s="57"/>
      <c r="BY343" s="57"/>
      <c r="BZ343" s="57"/>
      <c r="CA343" s="57"/>
      <c r="CB343" s="57"/>
      <c r="CC343" s="57"/>
      <c r="CD343" s="74"/>
    </row>
    <row r="344" spans="1:82" ht="12.75">
      <c r="A344" s="36">
        <v>66603</v>
      </c>
      <c r="B344" s="37" t="s">
        <v>187</v>
      </c>
      <c r="C344" s="7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8"/>
      <c r="BU344" s="56"/>
      <c r="BV344" s="58"/>
      <c r="BW344" s="58"/>
      <c r="BX344" s="58"/>
      <c r="BY344" s="58"/>
      <c r="BZ344" s="58"/>
      <c r="CA344" s="58"/>
      <c r="CB344" s="58"/>
      <c r="CC344" s="58"/>
      <c r="CD344" s="74"/>
    </row>
    <row r="345" spans="1:82" ht="12.75">
      <c r="A345" s="28">
        <v>667</v>
      </c>
      <c r="B345" s="29" t="s">
        <v>131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8"/>
      <c r="BU345" s="56"/>
      <c r="BV345" s="58"/>
      <c r="BW345" s="58"/>
      <c r="BX345" s="58"/>
      <c r="BY345" s="58"/>
      <c r="BZ345" s="58"/>
      <c r="CA345" s="58"/>
      <c r="CB345" s="58"/>
      <c r="CC345" s="58"/>
      <c r="CD345" s="74"/>
    </row>
    <row r="346" spans="1:82" ht="12.75">
      <c r="A346" s="28">
        <v>668</v>
      </c>
      <c r="B346" s="29" t="s">
        <v>132</v>
      </c>
      <c r="C346" s="30">
        <f>C347+C348+C349</f>
        <v>2.09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7"/>
      <c r="BU346" s="56"/>
      <c r="BV346" s="57"/>
      <c r="BW346" s="57"/>
      <c r="BX346" s="57"/>
      <c r="BY346" s="57"/>
      <c r="BZ346" s="57"/>
      <c r="CA346" s="57"/>
      <c r="CB346" s="57"/>
      <c r="CC346" s="57"/>
      <c r="CD346" s="74"/>
    </row>
    <row r="347" spans="1:82" ht="12.75">
      <c r="A347" s="36">
        <v>66801</v>
      </c>
      <c r="B347" s="37" t="s">
        <v>133</v>
      </c>
      <c r="C347" s="78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60"/>
      <c r="BU347" s="56"/>
      <c r="BV347" s="60"/>
      <c r="BW347" s="60"/>
      <c r="BX347" s="60"/>
      <c r="BY347" s="60"/>
      <c r="BZ347" s="60"/>
      <c r="CA347" s="60"/>
      <c r="CB347" s="60"/>
      <c r="CC347" s="60"/>
      <c r="CD347" s="74"/>
    </row>
    <row r="348" spans="1:82" ht="12.75">
      <c r="A348" s="36">
        <v>66802</v>
      </c>
      <c r="B348" s="37" t="s">
        <v>134</v>
      </c>
      <c r="C348" s="78">
        <f>+'[1]HAYAT_TUM_MIZAN_300909'!$O$2928</f>
        <v>2.09</v>
      </c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60"/>
      <c r="BU348" s="56"/>
      <c r="BV348" s="60"/>
      <c r="BW348" s="60"/>
      <c r="BX348" s="60"/>
      <c r="BY348" s="60"/>
      <c r="BZ348" s="60"/>
      <c r="CA348" s="60"/>
      <c r="CB348" s="60"/>
      <c r="CC348" s="60"/>
      <c r="CD348" s="74"/>
    </row>
    <row r="349" spans="1:82" ht="12.75">
      <c r="A349" s="36">
        <v>66803</v>
      </c>
      <c r="B349" s="37" t="s">
        <v>187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60"/>
      <c r="BU349" s="56"/>
      <c r="BV349" s="60"/>
      <c r="BW349" s="60"/>
      <c r="BX349" s="60"/>
      <c r="BY349" s="60"/>
      <c r="BZ349" s="60"/>
      <c r="CA349" s="60"/>
      <c r="CB349" s="60"/>
      <c r="CC349" s="60"/>
      <c r="CD349" s="74"/>
    </row>
    <row r="350" spans="1:82" ht="12.75">
      <c r="A350" s="28">
        <v>669</v>
      </c>
      <c r="B350" s="29" t="s">
        <v>284</v>
      </c>
      <c r="C350" s="30">
        <f>C351+C361+C370+C379+C380+C383+C386+C390+C391</f>
        <v>0</v>
      </c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60"/>
      <c r="BU350" s="56"/>
      <c r="BV350" s="60"/>
      <c r="BW350" s="60"/>
      <c r="BX350" s="60"/>
      <c r="BY350" s="60"/>
      <c r="BZ350" s="60"/>
      <c r="CA350" s="60"/>
      <c r="CB350" s="60"/>
      <c r="CC350" s="60"/>
      <c r="CD350" s="74"/>
    </row>
    <row r="351" spans="1:82" ht="12.75">
      <c r="A351" s="36">
        <v>66901</v>
      </c>
      <c r="B351" s="37" t="s">
        <v>108</v>
      </c>
      <c r="C351" s="38">
        <f>C352+C353+C354+C355+C356+C357+C358+C359+C360</f>
        <v>0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60"/>
      <c r="BU351" s="56"/>
      <c r="BV351" s="60"/>
      <c r="BW351" s="60"/>
      <c r="BX351" s="60"/>
      <c r="BY351" s="60"/>
      <c r="BZ351" s="60"/>
      <c r="CA351" s="60"/>
      <c r="CB351" s="60"/>
      <c r="CC351" s="60"/>
      <c r="CD351" s="74"/>
    </row>
    <row r="352" spans="1:82" ht="12.75">
      <c r="A352" s="44">
        <v>669011</v>
      </c>
      <c r="B352" s="45" t="s">
        <v>183</v>
      </c>
      <c r="C352" s="79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60"/>
      <c r="BU352" s="56"/>
      <c r="BV352" s="60"/>
      <c r="BW352" s="60"/>
      <c r="BX352" s="60"/>
      <c r="BY352" s="60"/>
      <c r="BZ352" s="60"/>
      <c r="CA352" s="60"/>
      <c r="CB352" s="60"/>
      <c r="CC352" s="60"/>
      <c r="CD352" s="74"/>
    </row>
    <row r="353" spans="1:82" ht="12.75">
      <c r="A353" s="44">
        <v>669012</v>
      </c>
      <c r="B353" s="45" t="s">
        <v>110</v>
      </c>
      <c r="C353" s="79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60"/>
      <c r="BU353" s="56"/>
      <c r="BV353" s="60"/>
      <c r="BW353" s="60"/>
      <c r="BX353" s="60"/>
      <c r="BY353" s="60"/>
      <c r="BZ353" s="60"/>
      <c r="CA353" s="60"/>
      <c r="CB353" s="60"/>
      <c r="CC353" s="60"/>
      <c r="CD353" s="74"/>
    </row>
    <row r="354" spans="1:82" ht="12.75">
      <c r="A354" s="44">
        <v>669013</v>
      </c>
      <c r="B354" s="45" t="s">
        <v>111</v>
      </c>
      <c r="C354" s="79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60"/>
      <c r="BU354" s="56"/>
      <c r="BV354" s="60"/>
      <c r="BW354" s="60"/>
      <c r="BX354" s="60"/>
      <c r="BY354" s="60"/>
      <c r="BZ354" s="60"/>
      <c r="CA354" s="60"/>
      <c r="CB354" s="60"/>
      <c r="CC354" s="60"/>
      <c r="CD354" s="74"/>
    </row>
    <row r="355" spans="1:82" ht="12.75">
      <c r="A355" s="44">
        <v>669014</v>
      </c>
      <c r="B355" s="45" t="s">
        <v>112</v>
      </c>
      <c r="C355" s="79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60"/>
      <c r="BU355" s="56"/>
      <c r="BV355" s="60"/>
      <c r="BW355" s="60"/>
      <c r="BX355" s="60"/>
      <c r="BY355" s="60"/>
      <c r="BZ355" s="60"/>
      <c r="CA355" s="60"/>
      <c r="CB355" s="60"/>
      <c r="CC355" s="60"/>
      <c r="CD355" s="74"/>
    </row>
    <row r="356" spans="1:82" ht="12.75">
      <c r="A356" s="44">
        <v>669015</v>
      </c>
      <c r="B356" s="45" t="s">
        <v>113</v>
      </c>
      <c r="C356" s="79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7"/>
      <c r="BU356" s="56"/>
      <c r="BV356" s="57"/>
      <c r="BW356" s="57"/>
      <c r="BX356" s="57"/>
      <c r="BY356" s="57"/>
      <c r="BZ356" s="57"/>
      <c r="CA356" s="57"/>
      <c r="CB356" s="57"/>
      <c r="CC356" s="57"/>
      <c r="CD356" s="74"/>
    </row>
    <row r="357" spans="1:82" ht="12.75">
      <c r="A357" s="44">
        <v>669056</v>
      </c>
      <c r="B357" s="45" t="s">
        <v>114</v>
      </c>
      <c r="C357" s="79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60"/>
      <c r="BU357" s="56"/>
      <c r="BV357" s="60"/>
      <c r="BW357" s="60"/>
      <c r="BX357" s="60"/>
      <c r="BY357" s="60"/>
      <c r="BZ357" s="60"/>
      <c r="CA357" s="60"/>
      <c r="CB357" s="60"/>
      <c r="CC357" s="60"/>
      <c r="CD357" s="74"/>
    </row>
    <row r="358" spans="1:82" ht="12.75">
      <c r="A358" s="44">
        <v>669017</v>
      </c>
      <c r="B358" s="45" t="s">
        <v>285</v>
      </c>
      <c r="C358" s="79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60"/>
      <c r="BU358" s="56"/>
      <c r="BV358" s="60"/>
      <c r="BW358" s="60"/>
      <c r="BX358" s="60"/>
      <c r="BY358" s="60"/>
      <c r="BZ358" s="60"/>
      <c r="CA358" s="60"/>
      <c r="CB358" s="60"/>
      <c r="CC358" s="60"/>
      <c r="CD358" s="74"/>
    </row>
    <row r="359" spans="1:82" ht="12.75">
      <c r="A359" s="44">
        <v>669018</v>
      </c>
      <c r="B359" s="45" t="s">
        <v>281</v>
      </c>
      <c r="C359" s="79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60"/>
      <c r="BU359" s="56"/>
      <c r="BV359" s="60"/>
      <c r="BW359" s="60"/>
      <c r="BX359" s="60"/>
      <c r="BY359" s="60"/>
      <c r="BZ359" s="60"/>
      <c r="CA359" s="60"/>
      <c r="CB359" s="60"/>
      <c r="CC359" s="60"/>
      <c r="CD359" s="74"/>
    </row>
    <row r="360" spans="1:82" ht="12.75">
      <c r="A360" s="44">
        <v>669019</v>
      </c>
      <c r="B360" s="45" t="s">
        <v>117</v>
      </c>
      <c r="C360" s="79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60"/>
      <c r="BU360" s="56"/>
      <c r="BV360" s="60"/>
      <c r="BW360" s="60"/>
      <c r="BX360" s="60"/>
      <c r="BY360" s="60"/>
      <c r="BZ360" s="60"/>
      <c r="CA360" s="60"/>
      <c r="CB360" s="60"/>
      <c r="CC360" s="60"/>
      <c r="CD360" s="74"/>
    </row>
    <row r="361" spans="1:82" ht="12.75">
      <c r="A361" s="36">
        <v>66902</v>
      </c>
      <c r="B361" s="37" t="s">
        <v>118</v>
      </c>
      <c r="C361" s="38">
        <f>C362+C363+C364+C365+C366+C367+C368+C369</f>
        <v>0</v>
      </c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60"/>
      <c r="BU361" s="56"/>
      <c r="BV361" s="60"/>
      <c r="BW361" s="60"/>
      <c r="BX361" s="60"/>
      <c r="BY361" s="60"/>
      <c r="BZ361" s="60"/>
      <c r="CA361" s="60"/>
      <c r="CB361" s="60"/>
      <c r="CC361" s="60"/>
      <c r="CD361" s="74"/>
    </row>
    <row r="362" spans="1:82" ht="12.75">
      <c r="A362" s="44">
        <v>669021</v>
      </c>
      <c r="B362" s="45" t="s">
        <v>183</v>
      </c>
      <c r="C362" s="79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60"/>
      <c r="BU362" s="56"/>
      <c r="BV362" s="60"/>
      <c r="BW362" s="60"/>
      <c r="BX362" s="60"/>
      <c r="BY362" s="60"/>
      <c r="BZ362" s="60"/>
      <c r="CA362" s="60"/>
      <c r="CB362" s="60"/>
      <c r="CC362" s="60"/>
      <c r="CD362" s="74"/>
    </row>
    <row r="363" spans="1:82" ht="12.75">
      <c r="A363" s="44">
        <v>669022</v>
      </c>
      <c r="B363" s="45" t="s">
        <v>286</v>
      </c>
      <c r="C363" s="79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60"/>
      <c r="BU363" s="56"/>
      <c r="BV363" s="60"/>
      <c r="BW363" s="60"/>
      <c r="BX363" s="60"/>
      <c r="BY363" s="60"/>
      <c r="BZ363" s="60"/>
      <c r="CA363" s="60"/>
      <c r="CB363" s="60"/>
      <c r="CC363" s="60"/>
      <c r="CD363" s="74"/>
    </row>
    <row r="364" spans="1:82" ht="12.75">
      <c r="A364" s="44">
        <v>669023</v>
      </c>
      <c r="B364" s="45" t="s">
        <v>287</v>
      </c>
      <c r="C364" s="79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60"/>
      <c r="BU364" s="56"/>
      <c r="BV364" s="60"/>
      <c r="BW364" s="60"/>
      <c r="BX364" s="60"/>
      <c r="BY364" s="60"/>
      <c r="BZ364" s="60"/>
      <c r="CA364" s="60"/>
      <c r="CB364" s="60"/>
      <c r="CC364" s="60"/>
      <c r="CD364" s="74"/>
    </row>
    <row r="365" spans="1:82" ht="12.75">
      <c r="A365" s="44">
        <v>669024</v>
      </c>
      <c r="B365" s="45" t="s">
        <v>112</v>
      </c>
      <c r="C365" s="79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7"/>
      <c r="BU365" s="56"/>
      <c r="BV365" s="57"/>
      <c r="BW365" s="57"/>
      <c r="BX365" s="57"/>
      <c r="BY365" s="57"/>
      <c r="BZ365" s="57"/>
      <c r="CA365" s="57"/>
      <c r="CB365" s="57"/>
      <c r="CC365" s="57"/>
      <c r="CD365" s="74"/>
    </row>
    <row r="366" spans="1:82" ht="12.75">
      <c r="A366" s="44">
        <v>669025</v>
      </c>
      <c r="B366" s="45" t="s">
        <v>288</v>
      </c>
      <c r="C366" s="79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60"/>
      <c r="BU366" s="56"/>
      <c r="BV366" s="60"/>
      <c r="BW366" s="60"/>
      <c r="BX366" s="60"/>
      <c r="BY366" s="60"/>
      <c r="BZ366" s="60"/>
      <c r="CA366" s="60"/>
      <c r="CB366" s="60"/>
      <c r="CC366" s="60"/>
      <c r="CD366" s="74"/>
    </row>
    <row r="367" spans="1:82" ht="12.75">
      <c r="A367" s="44">
        <v>669026</v>
      </c>
      <c r="B367" s="45" t="s">
        <v>114</v>
      </c>
      <c r="C367" s="79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60"/>
      <c r="BU367" s="56"/>
      <c r="BV367" s="60"/>
      <c r="BW367" s="60"/>
      <c r="BX367" s="60"/>
      <c r="BY367" s="60"/>
      <c r="BZ367" s="60"/>
      <c r="CA367" s="60"/>
      <c r="CB367" s="60"/>
      <c r="CC367" s="60"/>
      <c r="CD367" s="74"/>
    </row>
    <row r="368" spans="1:82" ht="12.75">
      <c r="A368" s="44">
        <v>669027</v>
      </c>
      <c r="B368" s="45" t="s">
        <v>185</v>
      </c>
      <c r="C368" s="79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60"/>
      <c r="BU368" s="56"/>
      <c r="BV368" s="60"/>
      <c r="BW368" s="60"/>
      <c r="BX368" s="60"/>
      <c r="BY368" s="60"/>
      <c r="BZ368" s="60"/>
      <c r="CA368" s="60"/>
      <c r="CB368" s="60"/>
      <c r="CC368" s="60"/>
      <c r="CD368" s="74"/>
    </row>
    <row r="369" spans="1:82" ht="12.75">
      <c r="A369" s="44">
        <v>669029</v>
      </c>
      <c r="B369" s="45" t="s">
        <v>282</v>
      </c>
      <c r="C369" s="79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60"/>
      <c r="BU369" s="56"/>
      <c r="BV369" s="60"/>
      <c r="BW369" s="60"/>
      <c r="BX369" s="60"/>
      <c r="BY369" s="60"/>
      <c r="BZ369" s="60"/>
      <c r="CA369" s="60"/>
      <c r="CB369" s="60"/>
      <c r="CC369" s="60"/>
      <c r="CD369" s="74"/>
    </row>
    <row r="370" spans="1:82" ht="12.75">
      <c r="A370" s="36">
        <v>66903</v>
      </c>
      <c r="B370" s="37" t="s">
        <v>120</v>
      </c>
      <c r="C370" s="38">
        <f>C371+C372+C373+C374+C375+C376+C377+C378</f>
        <v>0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60"/>
      <c r="BU370" s="56"/>
      <c r="BV370" s="60"/>
      <c r="BW370" s="60"/>
      <c r="BX370" s="60"/>
      <c r="BY370" s="60"/>
      <c r="BZ370" s="60"/>
      <c r="CA370" s="60"/>
      <c r="CB370" s="60"/>
      <c r="CC370" s="60"/>
      <c r="CD370" s="74"/>
    </row>
    <row r="371" spans="1:82" ht="12.75">
      <c r="A371" s="44">
        <v>669031</v>
      </c>
      <c r="B371" s="45" t="s">
        <v>183</v>
      </c>
      <c r="C371" s="79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60"/>
      <c r="BU371" s="56"/>
      <c r="BV371" s="60"/>
      <c r="BW371" s="60"/>
      <c r="BX371" s="60"/>
      <c r="BY371" s="60"/>
      <c r="BZ371" s="60"/>
      <c r="CA371" s="60"/>
      <c r="CB371" s="60"/>
      <c r="CC371" s="60"/>
      <c r="CD371" s="74"/>
    </row>
    <row r="372" spans="1:82" ht="12.75">
      <c r="A372" s="44">
        <v>669032</v>
      </c>
      <c r="B372" s="45" t="s">
        <v>110</v>
      </c>
      <c r="C372" s="79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60"/>
      <c r="BU372" s="56"/>
      <c r="BV372" s="60"/>
      <c r="BW372" s="60"/>
      <c r="BX372" s="60"/>
      <c r="BY372" s="60"/>
      <c r="BZ372" s="60"/>
      <c r="CA372" s="60"/>
      <c r="CB372" s="60"/>
      <c r="CC372" s="60"/>
      <c r="CD372" s="74"/>
    </row>
    <row r="373" spans="1:82" ht="12.75">
      <c r="A373" s="44">
        <v>669033</v>
      </c>
      <c r="B373" s="45" t="s">
        <v>111</v>
      </c>
      <c r="C373" s="79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60"/>
      <c r="BU373" s="56"/>
      <c r="BV373" s="60"/>
      <c r="BW373" s="60"/>
      <c r="BX373" s="60"/>
      <c r="BY373" s="60"/>
      <c r="BZ373" s="60"/>
      <c r="CA373" s="60"/>
      <c r="CB373" s="60"/>
      <c r="CC373" s="60"/>
      <c r="CD373" s="74"/>
    </row>
    <row r="374" spans="1:82" ht="12.75">
      <c r="A374" s="44">
        <v>669034</v>
      </c>
      <c r="B374" s="45" t="s">
        <v>112</v>
      </c>
      <c r="C374" s="79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7"/>
      <c r="BU374" s="56"/>
      <c r="BV374" s="57"/>
      <c r="BW374" s="57"/>
      <c r="BX374" s="57"/>
      <c r="BY374" s="57"/>
      <c r="BZ374" s="57"/>
      <c r="CA374" s="57"/>
      <c r="CB374" s="57"/>
      <c r="CC374" s="57"/>
      <c r="CD374" s="74"/>
    </row>
    <row r="375" spans="1:82" ht="12.75">
      <c r="A375" s="44">
        <v>669035</v>
      </c>
      <c r="B375" s="45" t="s">
        <v>119</v>
      </c>
      <c r="C375" s="79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7"/>
      <c r="BU375" s="56"/>
      <c r="BV375" s="57"/>
      <c r="BW375" s="57"/>
      <c r="BX375" s="57"/>
      <c r="BY375" s="57"/>
      <c r="BZ375" s="57"/>
      <c r="CA375" s="57"/>
      <c r="CB375" s="57"/>
      <c r="CC375" s="57"/>
      <c r="CD375" s="74"/>
    </row>
    <row r="376" spans="1:82" ht="12.75">
      <c r="A376" s="44">
        <v>669036</v>
      </c>
      <c r="B376" s="45" t="s">
        <v>114</v>
      </c>
      <c r="C376" s="79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60"/>
      <c r="BU376" s="56"/>
      <c r="BV376" s="60"/>
      <c r="BW376" s="60"/>
      <c r="BX376" s="60"/>
      <c r="BY376" s="60"/>
      <c r="BZ376" s="60"/>
      <c r="CA376" s="60"/>
      <c r="CB376" s="60"/>
      <c r="CC376" s="60"/>
      <c r="CD376" s="74"/>
    </row>
    <row r="377" spans="1:82" ht="12.75">
      <c r="A377" s="44">
        <v>669037</v>
      </c>
      <c r="B377" s="45" t="s">
        <v>185</v>
      </c>
      <c r="C377" s="79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60"/>
      <c r="BU377" s="56"/>
      <c r="BV377" s="60"/>
      <c r="BW377" s="60"/>
      <c r="BX377" s="60"/>
      <c r="BY377" s="60"/>
      <c r="BZ377" s="60"/>
      <c r="CA377" s="60"/>
      <c r="CB377" s="60"/>
      <c r="CC377" s="60"/>
      <c r="CD377" s="74"/>
    </row>
    <row r="378" spans="1:82" ht="12.75">
      <c r="A378" s="44">
        <v>669039</v>
      </c>
      <c r="B378" s="45" t="s">
        <v>282</v>
      </c>
      <c r="C378" s="79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7"/>
      <c r="BU378" s="56"/>
      <c r="BV378" s="57"/>
      <c r="BW378" s="57"/>
      <c r="BX378" s="57"/>
      <c r="BY378" s="57"/>
      <c r="BZ378" s="57"/>
      <c r="CA378" s="57"/>
      <c r="CB378" s="57"/>
      <c r="CC378" s="57"/>
      <c r="CD378" s="74"/>
    </row>
    <row r="379" spans="1:82" ht="12.75">
      <c r="A379" s="36">
        <v>66904</v>
      </c>
      <c r="B379" s="37" t="s">
        <v>186</v>
      </c>
      <c r="C379" s="79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60"/>
      <c r="BU379" s="56"/>
      <c r="BV379" s="60"/>
      <c r="BW379" s="60"/>
      <c r="BX379" s="60"/>
      <c r="BY379" s="60"/>
      <c r="BZ379" s="60"/>
      <c r="CA379" s="60"/>
      <c r="CB379" s="60"/>
      <c r="CC379" s="60"/>
      <c r="CD379" s="74"/>
    </row>
    <row r="380" spans="1:82" ht="12.75">
      <c r="A380" s="36">
        <v>66905</v>
      </c>
      <c r="B380" s="37" t="s">
        <v>123</v>
      </c>
      <c r="C380" s="38">
        <f>C381+C382</f>
        <v>0</v>
      </c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60"/>
      <c r="BU380" s="56"/>
      <c r="BV380" s="60"/>
      <c r="BW380" s="60"/>
      <c r="BX380" s="60"/>
      <c r="BY380" s="60"/>
      <c r="BZ380" s="60"/>
      <c r="CA380" s="60"/>
      <c r="CB380" s="60"/>
      <c r="CC380" s="60"/>
      <c r="CD380" s="74"/>
    </row>
    <row r="381" spans="1:82" ht="12.75">
      <c r="A381" s="44">
        <v>669051</v>
      </c>
      <c r="B381" s="45" t="s">
        <v>124</v>
      </c>
      <c r="C381" s="79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7"/>
      <c r="BU381" s="56"/>
      <c r="BV381" s="57"/>
      <c r="BW381" s="57"/>
      <c r="BX381" s="57"/>
      <c r="BY381" s="57"/>
      <c r="BZ381" s="57"/>
      <c r="CA381" s="57"/>
      <c r="CB381" s="57"/>
      <c r="CC381" s="57"/>
      <c r="CD381" s="74"/>
    </row>
    <row r="382" spans="1:82" ht="12.75">
      <c r="A382" s="44">
        <v>669052</v>
      </c>
      <c r="B382" s="45" t="s">
        <v>125</v>
      </c>
      <c r="C382" s="79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60"/>
      <c r="BU382" s="56"/>
      <c r="BV382" s="60"/>
      <c r="BW382" s="60"/>
      <c r="BX382" s="60"/>
      <c r="BY382" s="60"/>
      <c r="BZ382" s="60"/>
      <c r="CA382" s="60"/>
      <c r="CB382" s="60"/>
      <c r="CC382" s="60"/>
      <c r="CD382" s="74"/>
    </row>
    <row r="383" spans="1:82" ht="12.75">
      <c r="A383" s="36">
        <v>66906</v>
      </c>
      <c r="B383" s="37" t="s">
        <v>289</v>
      </c>
      <c r="C383" s="38">
        <f>C384+C385</f>
        <v>0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60"/>
      <c r="BU383" s="56"/>
      <c r="BV383" s="60"/>
      <c r="BW383" s="60"/>
      <c r="BX383" s="60"/>
      <c r="BY383" s="60"/>
      <c r="BZ383" s="60"/>
      <c r="CA383" s="60"/>
      <c r="CB383" s="60"/>
      <c r="CC383" s="60"/>
      <c r="CD383" s="74"/>
    </row>
    <row r="384" spans="1:82" ht="12.75">
      <c r="A384" s="44">
        <v>669061</v>
      </c>
      <c r="B384" s="45" t="s">
        <v>124</v>
      </c>
      <c r="C384" s="79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60"/>
      <c r="BU384" s="56"/>
      <c r="BV384" s="60"/>
      <c r="BW384" s="60"/>
      <c r="BX384" s="60"/>
      <c r="BY384" s="60"/>
      <c r="BZ384" s="60"/>
      <c r="CA384" s="60"/>
      <c r="CB384" s="60"/>
      <c r="CC384" s="60"/>
      <c r="CD384" s="74"/>
    </row>
    <row r="385" spans="1:82" ht="12.75">
      <c r="A385" s="44">
        <v>669062</v>
      </c>
      <c r="B385" s="45" t="s">
        <v>125</v>
      </c>
      <c r="C385" s="79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7"/>
      <c r="BU385" s="56"/>
      <c r="BV385" s="57"/>
      <c r="BW385" s="57"/>
      <c r="BX385" s="57"/>
      <c r="BY385" s="57"/>
      <c r="BZ385" s="57"/>
      <c r="CA385" s="57"/>
      <c r="CB385" s="57"/>
      <c r="CC385" s="57"/>
      <c r="CD385" s="74"/>
    </row>
    <row r="386" spans="1:82" ht="12.75">
      <c r="A386" s="36">
        <v>66907</v>
      </c>
      <c r="B386" s="37" t="s">
        <v>127</v>
      </c>
      <c r="C386" s="38">
        <f>C387+C388+C389</f>
        <v>0</v>
      </c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7"/>
      <c r="BU386" s="56"/>
      <c r="BV386" s="57"/>
      <c r="BW386" s="57"/>
      <c r="BX386" s="57"/>
      <c r="BY386" s="57"/>
      <c r="BZ386" s="57"/>
      <c r="CA386" s="57"/>
      <c r="CB386" s="57"/>
      <c r="CC386" s="57"/>
      <c r="CD386" s="74"/>
    </row>
    <row r="387" spans="1:82" ht="12.75">
      <c r="A387" s="44">
        <v>669071</v>
      </c>
      <c r="B387" s="45" t="s">
        <v>128</v>
      </c>
      <c r="C387" s="79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60"/>
      <c r="BU387" s="56"/>
      <c r="BV387" s="60"/>
      <c r="BW387" s="60"/>
      <c r="BX387" s="60"/>
      <c r="BY387" s="60"/>
      <c r="BZ387" s="60"/>
      <c r="CA387" s="60"/>
      <c r="CB387" s="60"/>
      <c r="CC387" s="60"/>
      <c r="CD387" s="74"/>
    </row>
    <row r="388" spans="1:82" ht="12.75">
      <c r="A388" s="44">
        <v>669072</v>
      </c>
      <c r="B388" s="45" t="s">
        <v>129</v>
      </c>
      <c r="C388" s="79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60"/>
      <c r="BU388" s="56"/>
      <c r="BV388" s="60"/>
      <c r="BW388" s="60"/>
      <c r="BX388" s="60"/>
      <c r="BY388" s="60"/>
      <c r="BZ388" s="60"/>
      <c r="CA388" s="60"/>
      <c r="CB388" s="60"/>
      <c r="CC388" s="60"/>
      <c r="CD388" s="74"/>
    </row>
    <row r="389" spans="1:82" ht="12.75">
      <c r="A389" s="44">
        <v>669073</v>
      </c>
      <c r="B389" s="45" t="s">
        <v>187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60"/>
      <c r="BU389" s="56"/>
      <c r="BV389" s="60"/>
      <c r="BW389" s="60"/>
      <c r="BX389" s="60"/>
      <c r="BY389" s="60"/>
      <c r="BZ389" s="60"/>
      <c r="CA389" s="60"/>
      <c r="CB389" s="60"/>
      <c r="CC389" s="60"/>
      <c r="CD389" s="74"/>
    </row>
    <row r="390" spans="1:82" ht="12.75">
      <c r="A390" s="36">
        <v>66908</v>
      </c>
      <c r="B390" s="37" t="s">
        <v>131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74"/>
    </row>
    <row r="391" spans="1:82" ht="12.75">
      <c r="A391" s="36">
        <v>66999</v>
      </c>
      <c r="B391" s="37" t="s">
        <v>132</v>
      </c>
      <c r="C391" s="38">
        <f>C392+C393+C394</f>
        <v>0</v>
      </c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8"/>
      <c r="BU391" s="56"/>
      <c r="BV391" s="58"/>
      <c r="BW391" s="58"/>
      <c r="BX391" s="58"/>
      <c r="BY391" s="58"/>
      <c r="BZ391" s="58"/>
      <c r="CA391" s="58"/>
      <c r="CB391" s="58"/>
      <c r="CC391" s="58"/>
      <c r="CD391" s="74"/>
    </row>
    <row r="392" spans="1:82" ht="12.75">
      <c r="A392" s="44">
        <v>669991</v>
      </c>
      <c r="B392" s="45" t="s">
        <v>133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8"/>
      <c r="BU392" s="56"/>
      <c r="BV392" s="58"/>
      <c r="BW392" s="58"/>
      <c r="BX392" s="58"/>
      <c r="BY392" s="58"/>
      <c r="BZ392" s="58"/>
      <c r="CA392" s="58"/>
      <c r="CB392" s="58"/>
      <c r="CC392" s="58"/>
      <c r="CD392" s="74"/>
    </row>
    <row r="393" spans="1:82" ht="12.75">
      <c r="A393" s="44">
        <v>669992</v>
      </c>
      <c r="B393" s="45" t="s">
        <v>134</v>
      </c>
      <c r="C393" s="79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8"/>
      <c r="BU393" s="56"/>
      <c r="BV393" s="58"/>
      <c r="BW393" s="58"/>
      <c r="BX393" s="58"/>
      <c r="BY393" s="58"/>
      <c r="BZ393" s="58"/>
      <c r="CA393" s="58"/>
      <c r="CB393" s="58"/>
      <c r="CC393" s="58"/>
      <c r="CD393" s="74"/>
    </row>
    <row r="394" spans="1:82" ht="12.75">
      <c r="A394" s="44">
        <v>669993</v>
      </c>
      <c r="B394" s="45" t="s">
        <v>187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8"/>
      <c r="BU394" s="56"/>
      <c r="BV394" s="58"/>
      <c r="BW394" s="58"/>
      <c r="BX394" s="58"/>
      <c r="BY394" s="58"/>
      <c r="BZ394" s="58"/>
      <c r="CA394" s="58"/>
      <c r="CB394" s="58"/>
      <c r="CC394" s="58"/>
      <c r="CD394" s="74"/>
    </row>
    <row r="395" spans="1:82" ht="12.75">
      <c r="A395" s="20">
        <v>67</v>
      </c>
      <c r="B395" s="21" t="s">
        <v>229</v>
      </c>
      <c r="C395" s="76">
        <f>C396+C397+C398+C399+C444+C445+C446+C455</f>
        <v>-21699164.250000004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8"/>
      <c r="BU395" s="56"/>
      <c r="BV395" s="58"/>
      <c r="BW395" s="58"/>
      <c r="BX395" s="58"/>
      <c r="BY395" s="58"/>
      <c r="BZ395" s="58"/>
      <c r="CA395" s="58"/>
      <c r="CB395" s="58"/>
      <c r="CC395" s="58"/>
      <c r="CD395" s="74"/>
    </row>
    <row r="396" spans="1:82" ht="12.75">
      <c r="A396" s="28">
        <v>670</v>
      </c>
      <c r="B396" s="29" t="s">
        <v>230</v>
      </c>
      <c r="C396" s="77">
        <f>-'[1]HAYAT_TUM_MIZAN_300909'!$N$2935</f>
        <v>-31520.63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8"/>
      <c r="BU396" s="56"/>
      <c r="BV396" s="58"/>
      <c r="BW396" s="58"/>
      <c r="BX396" s="58"/>
      <c r="BY396" s="58"/>
      <c r="BZ396" s="58"/>
      <c r="CA396" s="58"/>
      <c r="CB396" s="58"/>
      <c r="CC396" s="58"/>
      <c r="CD396" s="74"/>
    </row>
    <row r="397" spans="1:82" ht="12.75">
      <c r="A397" s="28">
        <v>671</v>
      </c>
      <c r="B397" s="29" t="s">
        <v>290</v>
      </c>
      <c r="C397" s="77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8"/>
      <c r="BU397" s="56"/>
      <c r="BV397" s="58"/>
      <c r="BW397" s="58"/>
      <c r="BX397" s="58"/>
      <c r="BY397" s="58"/>
      <c r="BZ397" s="58"/>
      <c r="CA397" s="58"/>
      <c r="CB397" s="58"/>
      <c r="CC397" s="58"/>
      <c r="CD397" s="74"/>
    </row>
    <row r="398" spans="1:82" ht="12.75">
      <c r="A398" s="28">
        <v>672</v>
      </c>
      <c r="B398" s="29" t="s">
        <v>232</v>
      </c>
      <c r="C398" s="77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74"/>
    </row>
    <row r="399" spans="1:82" ht="12.75">
      <c r="A399" s="28">
        <v>673</v>
      </c>
      <c r="B399" s="29" t="s">
        <v>291</v>
      </c>
      <c r="C399" s="30">
        <f>C400+C410+C419+C428+C429+C432+C435+C439+C440</f>
        <v>-2454052.54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8"/>
      <c r="BU399" s="56"/>
      <c r="BV399" s="58"/>
      <c r="BW399" s="58"/>
      <c r="BX399" s="58"/>
      <c r="BY399" s="58"/>
      <c r="BZ399" s="58"/>
      <c r="CA399" s="58"/>
      <c r="CB399" s="58"/>
      <c r="CC399" s="58"/>
      <c r="CD399" s="74"/>
    </row>
    <row r="400" spans="1:82" ht="12.75">
      <c r="A400" s="36">
        <v>67301</v>
      </c>
      <c r="B400" s="37" t="s">
        <v>237</v>
      </c>
      <c r="C400" s="38">
        <f>C401+C402+C403+C404+C405+C406+C407+C408+C409</f>
        <v>-2631171.2800000003</v>
      </c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8"/>
      <c r="BU400" s="56"/>
      <c r="BV400" s="58"/>
      <c r="BW400" s="58"/>
      <c r="BX400" s="58"/>
      <c r="BY400" s="58"/>
      <c r="BZ400" s="58"/>
      <c r="CA400" s="58"/>
      <c r="CB400" s="58"/>
      <c r="CC400" s="58"/>
      <c r="CD400" s="74"/>
    </row>
    <row r="401" spans="1:82" ht="12.75">
      <c r="A401" s="44">
        <v>673011</v>
      </c>
      <c r="B401" s="45" t="s">
        <v>292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61"/>
      <c r="BU401" s="56"/>
      <c r="BV401" s="61"/>
      <c r="BW401" s="61"/>
      <c r="BX401" s="61"/>
      <c r="BY401" s="61"/>
      <c r="BZ401" s="61"/>
      <c r="CA401" s="61"/>
      <c r="CB401" s="61"/>
      <c r="CC401" s="61"/>
      <c r="CD401" s="74"/>
    </row>
    <row r="402" spans="1:82" ht="12.75">
      <c r="A402" s="44">
        <v>673012</v>
      </c>
      <c r="B402" s="45" t="s">
        <v>239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62"/>
      <c r="BU402" s="56"/>
      <c r="BV402" s="62"/>
      <c r="BW402" s="62"/>
      <c r="BX402" s="62"/>
      <c r="BY402" s="62"/>
      <c r="BZ402" s="62"/>
      <c r="CA402" s="62"/>
      <c r="CB402" s="62"/>
      <c r="CC402" s="62"/>
      <c r="CD402" s="74"/>
    </row>
    <row r="403" spans="1:82" ht="12.75">
      <c r="A403" s="44">
        <v>673013</v>
      </c>
      <c r="B403" s="45" t="s">
        <v>240</v>
      </c>
      <c r="C403" s="79">
        <f>-'[1]HAYAT_TUM_MIZAN_300909'!$N$2958</f>
        <v>-2584361.54</v>
      </c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62"/>
      <c r="BU403" s="56"/>
      <c r="BV403" s="62"/>
      <c r="BW403" s="62"/>
      <c r="BX403" s="62"/>
      <c r="BY403" s="62"/>
      <c r="BZ403" s="62"/>
      <c r="CA403" s="62"/>
      <c r="CB403" s="62"/>
      <c r="CC403" s="62"/>
      <c r="CD403" s="74"/>
    </row>
    <row r="404" spans="1:82" ht="12.75">
      <c r="A404" s="44">
        <v>673014</v>
      </c>
      <c r="B404" s="45" t="s">
        <v>241</v>
      </c>
      <c r="C404" s="79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62"/>
      <c r="BU404" s="56"/>
      <c r="BV404" s="62"/>
      <c r="BW404" s="62"/>
      <c r="BX404" s="62"/>
      <c r="BY404" s="62"/>
      <c r="BZ404" s="62"/>
      <c r="CA404" s="62"/>
      <c r="CB404" s="62"/>
      <c r="CC404" s="62"/>
      <c r="CD404" s="74"/>
    </row>
    <row r="405" spans="1:82" ht="12.75">
      <c r="A405" s="44">
        <v>673015</v>
      </c>
      <c r="B405" s="45" t="s">
        <v>242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62"/>
      <c r="BU405" s="56"/>
      <c r="BV405" s="62"/>
      <c r="BW405" s="62"/>
      <c r="BX405" s="62"/>
      <c r="BY405" s="62"/>
      <c r="BZ405" s="62"/>
      <c r="CA405" s="62"/>
      <c r="CB405" s="62"/>
      <c r="CC405" s="62"/>
      <c r="CD405" s="74"/>
    </row>
    <row r="406" spans="1:82" ht="12.75">
      <c r="A406" s="44">
        <v>673016</v>
      </c>
      <c r="B406" s="45" t="s">
        <v>243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62"/>
      <c r="BU406" s="56"/>
      <c r="BV406" s="62"/>
      <c r="BW406" s="62"/>
      <c r="BX406" s="62"/>
      <c r="BY406" s="62"/>
      <c r="BZ406" s="62"/>
      <c r="CA406" s="62"/>
      <c r="CB406" s="62"/>
      <c r="CC406" s="62"/>
      <c r="CD406" s="74"/>
    </row>
    <row r="407" spans="1:82" ht="12.75">
      <c r="A407" s="44">
        <v>673017</v>
      </c>
      <c r="B407" s="45" t="s">
        <v>248</v>
      </c>
      <c r="C407" s="79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62"/>
      <c r="BU407" s="56"/>
      <c r="BV407" s="62"/>
      <c r="BW407" s="62"/>
      <c r="BX407" s="62"/>
      <c r="BY407" s="62"/>
      <c r="BZ407" s="62"/>
      <c r="CA407" s="62"/>
      <c r="CB407" s="62"/>
      <c r="CC407" s="62"/>
      <c r="CD407" s="74"/>
    </row>
    <row r="408" spans="1:82" ht="12.75">
      <c r="A408" s="44">
        <v>673018</v>
      </c>
      <c r="B408" s="45" t="s">
        <v>245</v>
      </c>
      <c r="C408" s="79">
        <f>-'[1]HAYAT_TUM_MIZAN_300909'!$N$2983</f>
        <v>-46809.74</v>
      </c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62"/>
      <c r="BU408" s="56"/>
      <c r="BV408" s="62"/>
      <c r="BW408" s="62"/>
      <c r="BX408" s="62"/>
      <c r="BY408" s="62"/>
      <c r="BZ408" s="62"/>
      <c r="CA408" s="62"/>
      <c r="CB408" s="62"/>
      <c r="CC408" s="62"/>
      <c r="CD408" s="74"/>
    </row>
    <row r="409" spans="1:82" ht="12.75">
      <c r="A409" s="44">
        <v>673019</v>
      </c>
      <c r="B409" s="45" t="s">
        <v>246</v>
      </c>
      <c r="C409" s="79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74"/>
    </row>
    <row r="410" spans="1:82" ht="12.75">
      <c r="A410" s="36">
        <v>67302</v>
      </c>
      <c r="B410" s="37" t="s">
        <v>247</v>
      </c>
      <c r="C410" s="38">
        <f>C411+C412+C413+C414+C415+C416+C417+C418</f>
        <v>-348074.59</v>
      </c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74"/>
    </row>
    <row r="411" spans="1:82" ht="12.75">
      <c r="A411" s="44">
        <v>673021</v>
      </c>
      <c r="B411" s="45" t="s">
        <v>293</v>
      </c>
      <c r="C411" s="79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74"/>
    </row>
    <row r="412" spans="1:82" ht="12.75">
      <c r="A412" s="44">
        <v>673022</v>
      </c>
      <c r="B412" s="45" t="s">
        <v>239</v>
      </c>
      <c r="C412" s="79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74"/>
    </row>
    <row r="413" spans="1:82" ht="12.75">
      <c r="A413" s="44">
        <v>673023</v>
      </c>
      <c r="B413" s="45" t="s">
        <v>240</v>
      </c>
      <c r="C413" s="79">
        <f>-'[1]HAYAT_TUM_MIZAN_300909'!$N$2992</f>
        <v>-348074.59</v>
      </c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74"/>
    </row>
    <row r="414" spans="1:82" ht="12.75">
      <c r="A414" s="44">
        <v>673024</v>
      </c>
      <c r="B414" s="45" t="s">
        <v>241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74"/>
    </row>
    <row r="415" spans="1:82" ht="12.75">
      <c r="A415" s="44">
        <v>673025</v>
      </c>
      <c r="B415" s="45" t="s">
        <v>242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74"/>
    </row>
    <row r="416" spans="1:82" ht="12.75">
      <c r="A416" s="44">
        <v>673026</v>
      </c>
      <c r="B416" s="45" t="s">
        <v>243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74"/>
    </row>
    <row r="417" spans="1:82" ht="12.75">
      <c r="A417" s="44">
        <v>673027</v>
      </c>
      <c r="B417" s="45" t="s">
        <v>248</v>
      </c>
      <c r="C417" s="79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74"/>
    </row>
    <row r="418" spans="1:82" ht="12.75">
      <c r="A418" s="44">
        <v>673029</v>
      </c>
      <c r="B418" s="45" t="s">
        <v>246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74"/>
    </row>
    <row r="419" spans="1:82" ht="12.75">
      <c r="A419" s="36">
        <v>67303</v>
      </c>
      <c r="B419" s="37" t="s">
        <v>249</v>
      </c>
      <c r="C419" s="38">
        <f>C420+C421+C422+C423+C424+C425+C426+C427</f>
        <v>631100.8200000001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74"/>
    </row>
    <row r="420" spans="1:82" ht="12.75">
      <c r="A420" s="44">
        <v>673031</v>
      </c>
      <c r="B420" s="45" t="s">
        <v>294</v>
      </c>
      <c r="C420" s="79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74"/>
    </row>
    <row r="421" spans="1:82" ht="12.75">
      <c r="A421" s="44">
        <v>673032</v>
      </c>
      <c r="B421" s="45" t="s">
        <v>239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74"/>
    </row>
    <row r="422" spans="1:82" ht="12.75">
      <c r="A422" s="44">
        <v>673033</v>
      </c>
      <c r="B422" s="45" t="s">
        <v>240</v>
      </c>
      <c r="C422" s="79">
        <v>631141.31</v>
      </c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74"/>
    </row>
    <row r="423" spans="1:82" ht="12.75">
      <c r="A423" s="44">
        <v>673034</v>
      </c>
      <c r="B423" s="45" t="s">
        <v>241</v>
      </c>
      <c r="C423" s="79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74"/>
    </row>
    <row r="424" spans="1:82" ht="12.75">
      <c r="A424" s="44">
        <v>673035</v>
      </c>
      <c r="B424" s="45" t="s">
        <v>242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74"/>
    </row>
    <row r="425" spans="1:82" ht="12.75">
      <c r="A425" s="44">
        <v>673036</v>
      </c>
      <c r="B425" s="45" t="s">
        <v>243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74"/>
    </row>
    <row r="426" spans="1:82" ht="12.75">
      <c r="A426" s="44">
        <v>673037</v>
      </c>
      <c r="B426" s="45" t="s">
        <v>248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74"/>
    </row>
    <row r="427" spans="1:82" ht="12.75">
      <c r="A427" s="44">
        <v>673039</v>
      </c>
      <c r="B427" s="45" t="s">
        <v>246</v>
      </c>
      <c r="C427" s="79">
        <f>-'[1]HAYAT_TUM_MIZAN_300909'!$N$3006</f>
        <v>-40.49</v>
      </c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74"/>
    </row>
    <row r="428" spans="1:82" ht="12.75">
      <c r="A428" s="36">
        <v>67304</v>
      </c>
      <c r="B428" s="37" t="s">
        <v>251</v>
      </c>
      <c r="C428" s="79">
        <f>-'[1]HAYAT_TUM_MIZAN_300909'!$N$3014</f>
        <v>-114371.56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74"/>
    </row>
    <row r="429" spans="1:82" ht="12.75">
      <c r="A429" s="36">
        <v>67305</v>
      </c>
      <c r="B429" s="37" t="s">
        <v>252</v>
      </c>
      <c r="C429" s="38">
        <f>C430+C431</f>
        <v>0</v>
      </c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74"/>
    </row>
    <row r="430" spans="1:82" ht="12.75">
      <c r="A430" s="44">
        <v>673051</v>
      </c>
      <c r="B430" s="45" t="s">
        <v>253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74"/>
    </row>
    <row r="431" spans="1:82" ht="12.75">
      <c r="A431" s="44">
        <v>673052</v>
      </c>
      <c r="B431" s="45" t="s">
        <v>254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74"/>
    </row>
    <row r="432" spans="1:82" ht="12.75">
      <c r="A432" s="36">
        <v>67306</v>
      </c>
      <c r="B432" s="37" t="s">
        <v>255</v>
      </c>
      <c r="C432" s="38">
        <f>C433+C434</f>
        <v>0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74"/>
    </row>
    <row r="433" spans="1:82" ht="12.75">
      <c r="A433" s="44">
        <v>673061</v>
      </c>
      <c r="B433" s="45" t="s">
        <v>253</v>
      </c>
      <c r="C433" s="79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74"/>
    </row>
    <row r="434" spans="1:82" ht="12.75">
      <c r="A434" s="44">
        <v>673062</v>
      </c>
      <c r="B434" s="45" t="s">
        <v>254</v>
      </c>
      <c r="C434" s="79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74"/>
    </row>
    <row r="435" spans="1:82" ht="12.75">
      <c r="A435" s="36">
        <v>67307</v>
      </c>
      <c r="B435" s="37" t="s">
        <v>256</v>
      </c>
      <c r="C435" s="38">
        <f>C436+C437+C438</f>
        <v>0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74"/>
    </row>
    <row r="436" spans="1:82" ht="12.75">
      <c r="A436" s="44">
        <v>673071</v>
      </c>
      <c r="B436" s="45" t="s">
        <v>257</v>
      </c>
      <c r="C436" s="79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74"/>
    </row>
    <row r="437" spans="1:82" ht="12.75">
      <c r="A437" s="44">
        <v>673072</v>
      </c>
      <c r="B437" s="45" t="s">
        <v>258</v>
      </c>
      <c r="C437" s="79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74"/>
    </row>
    <row r="438" spans="1:82" ht="12.75">
      <c r="A438" s="44">
        <v>673073</v>
      </c>
      <c r="B438" s="45" t="s">
        <v>295</v>
      </c>
      <c r="C438" s="79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74"/>
    </row>
    <row r="439" spans="1:82" ht="12.75">
      <c r="A439" s="36">
        <v>67308</v>
      </c>
      <c r="B439" s="37" t="s">
        <v>260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74"/>
    </row>
    <row r="440" spans="1:82" ht="12.75">
      <c r="A440" s="36">
        <v>67399</v>
      </c>
      <c r="B440" s="37" t="s">
        <v>261</v>
      </c>
      <c r="C440" s="38">
        <f>C441+C442+C443</f>
        <v>8464.07</v>
      </c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74"/>
    </row>
    <row r="441" spans="1:82" ht="12.75">
      <c r="A441" s="44">
        <v>673991</v>
      </c>
      <c r="B441" s="45" t="s">
        <v>262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74"/>
    </row>
    <row r="442" spans="1:82" ht="12.75">
      <c r="A442" s="44">
        <v>673992</v>
      </c>
      <c r="B442" s="45" t="s">
        <v>263</v>
      </c>
      <c r="C442" s="79">
        <v>8464.07</v>
      </c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74"/>
    </row>
    <row r="443" spans="1:82" ht="12.75">
      <c r="A443" s="44">
        <v>673993</v>
      </c>
      <c r="B443" s="45" t="s">
        <v>259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74"/>
    </row>
    <row r="444" spans="1:82" ht="12.75">
      <c r="A444" s="28">
        <v>674</v>
      </c>
      <c r="B444" s="29" t="s">
        <v>296</v>
      </c>
      <c r="C444" s="79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74"/>
    </row>
    <row r="445" spans="1:82" ht="12.75">
      <c r="A445" s="28">
        <v>675</v>
      </c>
      <c r="B445" s="29" t="s">
        <v>233</v>
      </c>
      <c r="C445" s="79">
        <f>-'[1]HAYAT_TUM_MIZAN_300909'!$N$3048</f>
        <v>-19139850.14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74"/>
    </row>
    <row r="446" spans="1:82" ht="12.75">
      <c r="A446" s="28">
        <v>676</v>
      </c>
      <c r="B446" s="29" t="s">
        <v>297</v>
      </c>
      <c r="C446" s="30">
        <f>C447+C448+C449+C450+C451+C452+C453+C454</f>
        <v>-73740.94</v>
      </c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74"/>
    </row>
    <row r="447" spans="1:82" ht="12.75">
      <c r="A447" s="36">
        <v>67601</v>
      </c>
      <c r="B447" s="37" t="s">
        <v>298</v>
      </c>
      <c r="C447" s="78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74"/>
    </row>
    <row r="448" spans="1:82" ht="12.75">
      <c r="A448" s="36">
        <v>67602</v>
      </c>
      <c r="B448" s="37" t="s">
        <v>299</v>
      </c>
      <c r="C448" s="78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74"/>
    </row>
    <row r="449" spans="1:82" ht="12.75">
      <c r="A449" s="36">
        <v>67603</v>
      </c>
      <c r="B449" s="37" t="s">
        <v>300</v>
      </c>
      <c r="C449" s="78">
        <f>-'[1]HAYAT_TUM_MIZAN_300909'!$N$3071</f>
        <v>-588</v>
      </c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74"/>
    </row>
    <row r="450" spans="1:82" ht="12.75">
      <c r="A450" s="36">
        <v>67604</v>
      </c>
      <c r="B450" s="37" t="s">
        <v>301</v>
      </c>
      <c r="C450" s="78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74"/>
    </row>
    <row r="451" spans="1:82" ht="12.75">
      <c r="A451" s="36">
        <v>67605</v>
      </c>
      <c r="B451" s="37" t="s">
        <v>302</v>
      </c>
      <c r="C451" s="78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74"/>
    </row>
    <row r="452" spans="1:82" ht="12.75">
      <c r="A452" s="36">
        <v>67606</v>
      </c>
      <c r="B452" s="37" t="s">
        <v>303</v>
      </c>
      <c r="C452" s="78">
        <v>48711</v>
      </c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74"/>
    </row>
    <row r="453" spans="1:82" ht="12.75">
      <c r="A453" s="36">
        <v>67607</v>
      </c>
      <c r="B453" s="37" t="s">
        <v>304</v>
      </c>
      <c r="C453" s="78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74"/>
    </row>
    <row r="454" spans="1:82" ht="12.75">
      <c r="A454" s="36">
        <v>67609</v>
      </c>
      <c r="B454" s="37" t="s">
        <v>305</v>
      </c>
      <c r="C454" s="78">
        <f>-'[1]HAYAT_TUM_MIZAN_300909'!$N$3088</f>
        <v>-121863.94</v>
      </c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74"/>
    </row>
    <row r="455" spans="1:82" ht="12.75">
      <c r="A455" s="28">
        <v>677</v>
      </c>
      <c r="B455" s="29" t="s">
        <v>234</v>
      </c>
      <c r="C455" s="78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74"/>
    </row>
    <row r="456" spans="1:82" ht="12.75">
      <c r="A456" s="20">
        <v>68</v>
      </c>
      <c r="B456" s="21" t="s">
        <v>306</v>
      </c>
      <c r="C456" s="76">
        <f>C457+C466+C469+C474+C477+C480+C481+C482+C485+C486</f>
        <v>-181442.58000000002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74"/>
    </row>
    <row r="457" spans="1:82" ht="12.75">
      <c r="A457" s="28">
        <v>680</v>
      </c>
      <c r="B457" s="29" t="s">
        <v>307</v>
      </c>
      <c r="C457" s="30">
        <f>C458+C459+C465</f>
        <v>-864650.4</v>
      </c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74"/>
    </row>
    <row r="458" spans="1:82" ht="12.75">
      <c r="A458" s="36">
        <v>68001</v>
      </c>
      <c r="B458" s="37" t="s">
        <v>308</v>
      </c>
      <c r="C458" s="78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74"/>
    </row>
    <row r="459" spans="1:82" ht="12.75">
      <c r="A459" s="36">
        <v>68002</v>
      </c>
      <c r="B459" s="37" t="s">
        <v>309</v>
      </c>
      <c r="C459" s="38">
        <f>C460+C462+C463+C464+C461</f>
        <v>-35652.979999999996</v>
      </c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74"/>
    </row>
    <row r="460" spans="1:82" ht="12.75">
      <c r="A460" s="44">
        <v>680021</v>
      </c>
      <c r="B460" s="45" t="s">
        <v>310</v>
      </c>
      <c r="C460" s="79">
        <v>20878.78</v>
      </c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74"/>
    </row>
    <row r="461" spans="1:82" ht="12.75">
      <c r="A461" s="44">
        <v>680022</v>
      </c>
      <c r="B461" s="45" t="s">
        <v>311</v>
      </c>
      <c r="C461" s="79">
        <f>-'[1]HAYAT_TUM_MIZAN_300909'!$N$3104</f>
        <v>-63365</v>
      </c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74"/>
    </row>
    <row r="462" spans="1:82" ht="12.75">
      <c r="A462" s="44">
        <v>680023</v>
      </c>
      <c r="B462" s="45" t="s">
        <v>312</v>
      </c>
      <c r="C462" s="79">
        <v>95113.49</v>
      </c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74"/>
    </row>
    <row r="463" spans="1:82" ht="12.75">
      <c r="A463" s="44">
        <v>680024</v>
      </c>
      <c r="B463" s="45" t="s">
        <v>313</v>
      </c>
      <c r="C463" s="79">
        <f>-'[1]HAYAT_TUM_MIZAN_300909'!$N$3099</f>
        <v>-88280.25</v>
      </c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74"/>
    </row>
    <row r="464" spans="1:82" ht="12.75">
      <c r="A464" s="44">
        <v>680025</v>
      </c>
      <c r="B464" s="45" t="s">
        <v>314</v>
      </c>
      <c r="C464" s="79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74"/>
    </row>
    <row r="465" spans="1:82" ht="12.75">
      <c r="A465" s="36">
        <v>68099</v>
      </c>
      <c r="B465" s="36" t="s">
        <v>315</v>
      </c>
      <c r="C465" s="79">
        <f>-'[1]HAYAT_TUM_MIZAN_300909'!$N$3105-'[1]HAYAT_TUM_MIZAN_300909'!$N$3110</f>
        <v>-828997.42</v>
      </c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74"/>
    </row>
    <row r="466" spans="1:82" ht="12.75">
      <c r="A466" s="28">
        <v>681</v>
      </c>
      <c r="B466" s="29" t="s">
        <v>316</v>
      </c>
      <c r="C466" s="30">
        <f>C467+C468</f>
        <v>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74"/>
    </row>
    <row r="467" spans="1:82" ht="12.75">
      <c r="A467" s="36">
        <v>68101</v>
      </c>
      <c r="B467" s="37" t="s">
        <v>317</v>
      </c>
      <c r="C467" s="78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74"/>
    </row>
    <row r="468" spans="1:82" ht="12.75">
      <c r="A468" s="36">
        <v>68102</v>
      </c>
      <c r="B468" s="37" t="s">
        <v>318</v>
      </c>
      <c r="C468" s="78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74"/>
    </row>
    <row r="469" spans="1:82" ht="12.75">
      <c r="A469" s="28">
        <v>682</v>
      </c>
      <c r="B469" s="29" t="s">
        <v>319</v>
      </c>
      <c r="C469" s="30">
        <f>C470+C471+C472+C473</f>
        <v>0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74"/>
    </row>
    <row r="470" spans="1:82" ht="12.75">
      <c r="A470" s="36">
        <v>68201</v>
      </c>
      <c r="B470" s="37" t="s">
        <v>320</v>
      </c>
      <c r="C470" s="78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74"/>
    </row>
    <row r="471" spans="1:82" ht="12.75">
      <c r="A471" s="36">
        <v>68202</v>
      </c>
      <c r="B471" s="37" t="s">
        <v>321</v>
      </c>
      <c r="C471" s="78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74"/>
    </row>
    <row r="472" spans="1:82" ht="12.75">
      <c r="A472" s="36">
        <v>68203</v>
      </c>
      <c r="B472" s="37" t="s">
        <v>322</v>
      </c>
      <c r="C472" s="78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74"/>
    </row>
    <row r="473" spans="1:82" ht="12.75">
      <c r="A473" s="36">
        <v>68204</v>
      </c>
      <c r="B473" s="37" t="s">
        <v>323</v>
      </c>
      <c r="C473" s="78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74"/>
    </row>
    <row r="474" spans="1:82" ht="12.75">
      <c r="A474" s="28">
        <v>683</v>
      </c>
      <c r="B474" s="29" t="s">
        <v>324</v>
      </c>
      <c r="C474" s="30">
        <f>C475+C476</f>
        <v>0</v>
      </c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74"/>
    </row>
    <row r="475" spans="1:82" ht="12.75">
      <c r="A475" s="36">
        <v>68301</v>
      </c>
      <c r="B475" s="37" t="s">
        <v>325</v>
      </c>
      <c r="C475" s="78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74"/>
    </row>
    <row r="476" spans="1:82" ht="12.75">
      <c r="A476" s="36">
        <v>68302</v>
      </c>
      <c r="B476" s="37" t="s">
        <v>326</v>
      </c>
      <c r="C476" s="78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74"/>
    </row>
    <row r="477" spans="1:82" ht="12.75">
      <c r="A477" s="28">
        <v>684</v>
      </c>
      <c r="B477" s="29" t="s">
        <v>327</v>
      </c>
      <c r="C477" s="30">
        <f>C478+C479</f>
        <v>676804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74"/>
    </row>
    <row r="478" spans="1:82" ht="12.75">
      <c r="A478" s="36">
        <v>68401</v>
      </c>
      <c r="B478" s="37" t="s">
        <v>328</v>
      </c>
      <c r="C478" s="78">
        <f>+'[1]HAYAT_TUM_MIZAN_300909'!$O$3123</f>
        <v>676804</v>
      </c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74"/>
    </row>
    <row r="479" spans="1:82" ht="12.75">
      <c r="A479" s="36">
        <v>68402</v>
      </c>
      <c r="B479" s="37" t="s">
        <v>329</v>
      </c>
      <c r="C479" s="78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74"/>
    </row>
    <row r="480" spans="1:82" ht="12.75">
      <c r="A480" s="28">
        <v>685</v>
      </c>
      <c r="B480" s="29" t="s">
        <v>330</v>
      </c>
      <c r="C480" s="78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74"/>
    </row>
    <row r="481" spans="1:82" ht="12.75">
      <c r="A481" s="28">
        <v>686</v>
      </c>
      <c r="B481" s="29" t="s">
        <v>331</v>
      </c>
      <c r="C481" s="78">
        <f>+'[1]HAYAT_TUM_MIZAN_300909'!$O$3124</f>
        <v>9290.47</v>
      </c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74"/>
    </row>
    <row r="482" spans="1:82" ht="12.75">
      <c r="A482" s="28">
        <v>687</v>
      </c>
      <c r="B482" s="29" t="s">
        <v>332</v>
      </c>
      <c r="C482" s="30">
        <f>C483+C484</f>
        <v>-2886.6499999999996</v>
      </c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74"/>
    </row>
    <row r="483" spans="1:82" ht="12.75">
      <c r="A483" s="36">
        <v>68701</v>
      </c>
      <c r="B483" s="37" t="s">
        <v>333</v>
      </c>
      <c r="C483" s="78">
        <f>-'[1]HAYAT_TUM_MIZAN_300909'!$N$3132+0.03</f>
        <v>-2886.6499999999996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74"/>
    </row>
    <row r="484" spans="1:82" ht="12.75">
      <c r="A484" s="36">
        <v>68799</v>
      </c>
      <c r="B484" s="37" t="s">
        <v>332</v>
      </c>
      <c r="C484" s="78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74"/>
    </row>
    <row r="485" spans="1:82" ht="12.75">
      <c r="A485" s="28">
        <v>688</v>
      </c>
      <c r="B485" s="29" t="s">
        <v>334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74"/>
    </row>
    <row r="486" spans="1:82" ht="12.75">
      <c r="A486" s="28">
        <v>689</v>
      </c>
      <c r="B486" s="29" t="s">
        <v>335</v>
      </c>
      <c r="C486" s="78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74"/>
    </row>
    <row r="487" spans="1:82" ht="12.75">
      <c r="A487" s="20">
        <v>69</v>
      </c>
      <c r="B487" s="21" t="s">
        <v>336</v>
      </c>
      <c r="C487" s="76">
        <f>C490+C491</f>
        <v>15305337.179999992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74"/>
    </row>
    <row r="488" spans="1:82" ht="12.75">
      <c r="A488" s="28">
        <v>690</v>
      </c>
      <c r="B488" s="29" t="s">
        <v>337</v>
      </c>
      <c r="C488" s="80">
        <f>C13+C79+C116+C183+C286+C294+C305+C395+C456</f>
        <v>19749942.299999993</v>
      </c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74"/>
    </row>
    <row r="489" spans="1:82" ht="12.75">
      <c r="A489" s="28">
        <v>691</v>
      </c>
      <c r="B489" s="29" t="s">
        <v>338</v>
      </c>
      <c r="C489" s="77">
        <f>-'[1]HAYAT_TUM_MIZAN_300909'!$N$3157</f>
        <v>-4444605.12</v>
      </c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74"/>
    </row>
    <row r="490" spans="1:82" ht="12.75">
      <c r="A490" s="28">
        <v>692</v>
      </c>
      <c r="B490" s="29" t="s">
        <v>339</v>
      </c>
      <c r="C490" s="80">
        <f>C488+C489</f>
        <v>15305337.179999992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74"/>
    </row>
    <row r="491" spans="1:82" ht="12.75">
      <c r="A491" s="28">
        <v>693</v>
      </c>
      <c r="B491" s="29" t="s">
        <v>340</v>
      </c>
      <c r="C491" s="77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74"/>
    </row>
  </sheetData>
  <sheetProtection password="E2AD" sheet="1" objects="1" scenarios="1"/>
  <dataValidations count="19">
    <dataValidation type="decimal" allowBlank="1" showInputMessage="1" showErrorMessage="1" errorTitle="HATALI GİRİŞ YAPTINIZ!" error="Lütfen sıfır ya da pozitif bir değer giriniz." sqref="D33:CC41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qref="C420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326">
      <formula1>-9999999999999990000</formula1>
      <formula2>9999999999999990000</formula2>
    </dataValidation>
    <dataValidation allowBlank="1" showInputMessage="1" showErrorMessage="1" errorTitle="HATALİ GİRİŞ YAPTINIZ" error="İLGİLİ GÜNÜ İKİ HANELİ NÜMERİK DEĞER OLARAK GİRİNİZ" sqref="B8:B10"/>
    <dataValidation type="decimal" allowBlank="1" showInputMessage="1" showErrorMessage="1" errorTitle="HATALI GİRİŞ YAPTINIZ!" error="Lütfen sıfır ya da pozitif bir değer giriniz." sqref="BR108:BS108 C332 BD108:BP108 BD114:BP115 BR114:BS115 AQ108:BB108 AQ114:BB115 D114:AE115 D108:AE108 AI114:AK115 AI108:AK108 AM114:AM115 AM108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CC171:CC174 BU171:BW174 D43:BT50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CC168:CC169 BU168:BW169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U165:BW166 BD52:BP52 CC165:CC166 BR52:BS52 AQ52:BB52 D52:AE52 AI52:AK52 AM52">
      <formula1>-99999999999999</formula1>
      <formula2>99999999999999</formula2>
    </dataValidation>
    <dataValidation type="decimal" allowBlank="1" showInputMessage="1" showErrorMessage="1" sqref="CC155:CC163 BU155:BW163">
      <formula1>-99999999999999</formula1>
      <formula2>999999999999999</formula2>
    </dataValidation>
    <dataValidation type="decimal" allowBlank="1" showInputMessage="1" showErrorMessage="1" sqref="CC146:CC153 BU146:BW153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CC136:CC144 BU136:BW144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R88:BS89 BU226:BW226 BU232:BW233 BU118:BW119 BU122:BW123 BU125:BW126 BU181:BW182 BU185:BW186 BU189:BW190 BU192:BW193 CC226 CC232:CC233 CC118:CC119 CC122:CC123 CC125:CC126 CC181:CC182 CC185:CC186 CC192:CC193 BR77:BS78 BR15:BS16 BR81:BS82 BR22:BS23 BR85:BS86 C283:C285 BD85:BP86 BD88:BP89 BD22:BP23 BD15:BP16 BD19:BP20 BD77:BP78 BD81:BP82 CC189:CC190 C217:C218 C118:C119 C171:C174 C176:C179 C181:C182 C185:C186 C220:C221 C278:C281 C122:C123 C125:C126 C129:C130 C132:C133 C136:C144 C146:C153 C155:C163 C165:C166 C168:C169 C189:C190 C192:C193 C196:C197 C199:C200 C203:C204 C206:C207 C210:C211 C213:C214 C223:C224 C226:C233 C235:C240 C243:C251 C253:C260 C262:C270 C272:C273 C275:C276 BR19:BS20 AQ15:BB16 AQ22:BB23 AQ88:BB89 AQ85:BB86 AQ81:BB82 AQ77:BB78 AQ19:BB20 D88:AE89 D85:AE86 D81:AE82 D77:AE78 AI88:AK89 AI85:AK86 AI81:AK82 AI77:AK78 AM88:AM89 AM85:AM86 AM81:AM82 AM77:AM78 D22:AE23 D19:AE20 D15:AE16 AI22:AK23 AI19:AK20 AI15:AK16 AM22:AM23 AM19:AM20 AM15:AM16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CC176:CC178 BU176:BW178">
      <formula1>-9999999999999990</formula1>
      <formula2>9999999999999990</formula2>
    </dataValidation>
    <dataValidation type="decimal" allowBlank="1" showInputMessage="1" showErrorMessage="1" sqref="BR105:BS106 BU223:BW224 BU220:BW221 BU217:BW218 CC217:CC218 BR102:BS103 BD105:BP106 BD99:BP100 BD102:BP103 CC223:CC224 CC220:CC221 C461:C464 BR99:BS100 AQ105:BB106 AQ102:BB103 AQ99:BB100 D99:AE100 D105:AE106 D102:AE103 AI99:AK100 AI105:AK106 AI102:AK103 AM99:AM100 AM105:AM106 AM102:AM103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BR109:BS113 BU283:BW285 BU278:BW281 BU275:BW276 BU272:BW273 BU262:BW270 BU253:BW260 BU243:BW251 BU235:BW240 BU227:BW231 BU214:BW214 BU210:BW210 BU207:BW207 BU203:BW203 BU200:BW200 BU196:BW196 BU133:BW133 BU129:BW129 CC129 BR30:BS30 BR26:BS26 BR96:BS96 BD26:BP26 BD30:BP30 BD92:BP92 BD96:BP96 BD109:BP113 CC283:CC285 CC278:CC281 CC275:CC276 CC272:CC273 CC262:CC270 CC253:CC260 CC243:CC251 CC235:CC240 CC227:CC231 CC214 CC210 CC207 CC203 CC200 CC196 CC133 C486 C483:C484 C460 C473 C479:C480 C476 C411:C418 C468 C421:C428 C465 C489 C447:C455 C441:C445 C436:C439 C433:C434 C430:C431 C471 C295:C296 C298:C304 C396:C398 C401:C409 BR92:BS92 AQ92:BB92 AQ30:BB30 AQ26:BB26 AQ109:BB113 AQ96:BB96 D109:AE113 D96:AE96 D92:AE92 AI109:AK113 AI96:AK96 AI92:AK92 AM109:AM113 AM96 AM92 D26:AE26 D30:AE30 AI26:AK26 AI30:AK30 AM26 AM30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BR95:BS95 BU206:BW206 BU213:BW213 BU211:BW211 BU204:BW204 BU199:BW199 BU197:BW197 BU132:BW132 BU130:BW130 BU179:BW179 CC179 BR29:BS29 BR62:BS63 BR93:BS93 BR65:BS66 BR53:BS60 BR68:BS71 BR73:BS75 BD73:BP75 BD93:BP93 BD95:BP95 BD53:BP60 BD27:BP27 BD29:BP29 BD62:BP63 BD65:BP66 BD68:BP71 AQ65:BB66 CC206 CC213 CC211 CC204 CC199 CC197 CC132 CC130 C387:C390 C362:C369 AQ95:BB95 C333:C334 C327:C331 C472 C491 C485 C481 C347:C349 C384:C385 C478 C475 C381:C382 C371:C379 C342:C345 C339:C340 C336:C337 C352:C360 C470 C467 C458 C392:C394 C287:C293 C307:C315 C317:C324 AQ93:BB93 AQ73:BB75 BR27:BS27 AQ29:BB29 AQ27:BB27 AQ53:BB60 AQ68:BB71 AQ62:BB63 D53:AE60 D95:AE95 D93:AE93 D73:AE75 D68:AE71 D65:AE66 D62:AE63 AI53:AK60 AI95:AK95 AI93:AK93 AI73:AK75 AI68:AK71 AI65:AK66 AI62:AK63 AM53:AM60 AM95 AM93 AM73:AM75 AM68:AM71 AM65:AM66 AM62:AM63 D27:AE27 D29:AE29 AI27:AK27 AI29:AK29 AM27 AM29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U295:BU296 BV286:CC286 BV318:CC318 BT318 BV387:CC389 BT387:BT389 BV382:CC385 BT382:BT385 BV307:CC307 BT307 BV300:CC300 BT300 BV293:CC293 BT293 BV297:CC297 BT297 BV330:CC337 BT330:BT337 BV289:CC289 BT289 BV376:CC377 BT376:BT377 BV347:CC355 BT347:BT355 BV357:CC364 BT357:BT364 BV366:CC374 BT366:BT374 BV304:CC304 BT304 BV339:CC344 BT339:BT344 BV402:CC408 BT402:BT408 BV399:CC400 BT399:BT400 BV379:CC380 BT379:BT380 BV314:CC314 BT314 BV311:CC311 BT311 C85:C86 C92:C93 C19:C20 C26:C27 C81:C82 BU298:BU304 D283:BT285 D278:BT281 D119:BT119 D126:BT126 D203:BT203 D196:BT196 D189:BT189 D133:BT133 D193:BT193 D129:BT129 D226:BT233 D185:BT185 D272:BT273 D243:BT251 D253:BT260 D262:BT270 D200:BT200 D235:BT240 D182:BT182 D275:BT276 D122:BT122 D214:BT214 D210:BT210 D207:BT207 C108:C115 D298:BS304 D295:BS296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U287:BU293 BV303:CC303 BT303 BV296:CC296 BT296 BV290:CC290 BT290 BV317:CC317 BT317 BV391:CC397 BT391:BT397 BV315:CC315 BT315 BV308:CC308 BT308 BV301:CC301 BT301 BV294:CC294 BT294 BV310:CC310 BT310 C488 C95:C96 C29:C30 C22:C23 C33:C41 C15:C16 C43:C50 C52:C60 C65:C66 C62:C63 C73:C75 C88:C89 C68:C71 C77:C78 D192:BT192 D186:BT186 D171:BT174 D136:BT144 D123:BT123 D146:BT153 D130:BT130 D176:BT179 D168:BT169 D118:BT118 D155:BT163 D213:BT213 D132:BT132 D125:BT125 D206:BT206 D211:BT211 D204:BT204 D197:BT197 D190:BT190 D181:BT181 D165:BT166 D199:BT199 C490 D287:BS293">
      <formula1>0</formula1>
    </dataValidation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2009-11-09T09:07:18Z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