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80" windowWidth="15480" windowHeight="5325" activeTab="0"/>
  </bookViews>
  <sheets>
    <sheet name="bılanc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<sst xmlns="http://schemas.openxmlformats.org/spreadsheetml/2006/main" count="424" uniqueCount="355">
  <si>
    <t>Dip</t>
  </si>
  <si>
    <t>Cari</t>
  </si>
  <si>
    <t>Not</t>
  </si>
  <si>
    <t>Dönem</t>
  </si>
  <si>
    <t xml:space="preserve">A- Hayat Dışı Teknik Gelir </t>
  </si>
  <si>
    <t>1- Kazanılmış Primler (Reasürör Payı Düşülmüş Olarak)</t>
  </si>
  <si>
    <t>1.1- Yazılan Primler (Reasürör Payı Düşülmüş Olarak)</t>
  </si>
  <si>
    <t>1.1.1- Brüt Yazılan Primler (+)</t>
  </si>
  <si>
    <t>1.1.2 -Reasüröre Devredilen Primler (-)</t>
  </si>
  <si>
    <t xml:space="preserve">1.2- Kazanılmamış Primler Karşılığında Değişim (Reasürör Payı ve Devreden Kısım Düşülmüş Olarak)(+/-) </t>
  </si>
  <si>
    <t>1.2.1- Kazanılmamış Primler Karşılığı (-)</t>
  </si>
  <si>
    <t>1.2.2- Kazanılmamış Primler Karşılığında Reasürör Payı (+)</t>
  </si>
  <si>
    <t>1.3- Devam Eden Riskler Karşılığında Değişim (Reasürör Payı ve Devreden Kısım Düşülmüş Olarak)(+/-)</t>
  </si>
  <si>
    <t>1.3.1- Devam Eden Riskler Karşılığı (-)</t>
  </si>
  <si>
    <t>1.3.2- Devam Eden Riskler Karşılığında Reasürör Payı (+)</t>
  </si>
  <si>
    <t>2- Teknik Olmayan Bölümden Aktarılan Yatırım Gelirleri</t>
  </si>
  <si>
    <t>3- Diğer Teknik Gelirler (Reasürör Payı Düşülmüş Olarak)</t>
  </si>
  <si>
    <t>3.1- Brüt Diğer Teknik Gelirler (+)</t>
  </si>
  <si>
    <t>3.2- Brüt Diğer Teknik Gelirlerde Reasürör Payı (-)</t>
  </si>
  <si>
    <t>B- Hayat Dışı Teknik Gider(-)</t>
  </si>
  <si>
    <t>1- Gerçekleşen Hasarlar (Reasürör Payı Düşülmüş Olarak)</t>
  </si>
  <si>
    <t>1.1- Ödenen Hasarlar (Reasürör Payı Düşülmüş Olarak)</t>
  </si>
  <si>
    <t>1.1.1- Brüt Ödenen Hasarlar (-)</t>
  </si>
  <si>
    <t>1.1.2- Ödenen Hasarlarda Reasürör Payı (+)</t>
  </si>
  <si>
    <t>1.2- Muallak Hasarlar Karşılığında Değişim (Reasürör Payı ve Devreden Kısım Düşülmüş Olarak) (+/-)</t>
  </si>
  <si>
    <t>1.2.1- Muallak Hasarlar Karşılığı (-)</t>
  </si>
  <si>
    <t>1.2.2- Muallak Hasarlar Karşılığında Reasürör Payı (+)</t>
  </si>
  <si>
    <t>2- İkramiye ve İndirimler Karşılığında Değişim (Reasürör Payı ve Devreden Kısım Düşülmüş Olarak) (+/-)</t>
  </si>
  <si>
    <t>2.1- İkramiye ve İndirimler Karşılığı (-)</t>
  </si>
  <si>
    <t>2.2- İkramiye ve İndirimler Karşılığında Reasürör Payı (+)</t>
  </si>
  <si>
    <t>3- Diğer Teknik Karşılıklarda Değişim (Reasürör Payı ve Devreden Kısım Düşülmüş Olarak) (+/-)</t>
  </si>
  <si>
    <t>4- Faaliyet Giderleri (-)</t>
  </si>
  <si>
    <t>C- Teknik Bölüm Dengesi- Hayat Dışı (A – B)</t>
  </si>
  <si>
    <t xml:space="preserve">D- Hayat Teknik Gelir </t>
  </si>
  <si>
    <t xml:space="preserve">1.1- Yazılan Primler (Reasürör payı Düşülmüş Olarak) </t>
  </si>
  <si>
    <t>1.1.2- Reasüröre Devredilen Primler (-)</t>
  </si>
  <si>
    <t xml:space="preserve">1.2- Kazanılmamış Primler Karşılığında Değişim (Reasürör Payı ve Devreden Kısım Düşülmüş Olarak)(+/-)  </t>
  </si>
  <si>
    <t xml:space="preserve">2- Hayat Branşı Yatırım Geliri </t>
  </si>
  <si>
    <t>3- Yatırımlardaki Gerçekleşmemiş Karlar</t>
  </si>
  <si>
    <t>4- Diğer Teknik Gelirler (Reasürör Payı Düşülmüş Olarak)</t>
  </si>
  <si>
    <t xml:space="preserve">E- Hayat Teknik Gider </t>
  </si>
  <si>
    <t xml:space="preserve">1.1- Ödenen Tazminatlar (Reasürör Payı Düşülmüş Olarak) </t>
  </si>
  <si>
    <t>1.1.1- Brüt Ödenen Tazminatlar (-)</t>
  </si>
  <si>
    <t>1.1.2- Ödenen Tazminatlarda Reasürör Payı (+)</t>
  </si>
  <si>
    <t>1.2- Muallak Tazminatlar Karşılığında Değişim (Reasürör Payı ve Devreden Kısım Düşülmüş Olarak) (+/-)</t>
  </si>
  <si>
    <t>1.2.1- Muallak Tazminatlar Karşılığı (-)</t>
  </si>
  <si>
    <t xml:space="preserve">3- Hayat Matematik Karşılığında Değişim (Reasürör Payı ve Devreden Kısım Düşülmüş Olarak)(+/-)   </t>
  </si>
  <si>
    <t>3.1- Hayat Matematik Karşılığı (-)</t>
  </si>
  <si>
    <t>3.2- Hayat Matematik Karşılığında Reasürör Payı (+)</t>
  </si>
  <si>
    <t xml:space="preserve">4- Yatırım Riski Hayat Sigortası Poliçe Sahiplerine Ait Poliçeler İçin Ayrılan Karşılıklarda Değişim (Reasürör Payı ve Devreden Kısım Düşülmüş Olarak)(+/-)   </t>
  </si>
  <si>
    <t xml:space="preserve">4.1- Yatırım Riski Hayat Sigortası Poliçe Sahiplerine Ait Poliçeler İçin Ayrılan Karşılıklar(-)   </t>
  </si>
  <si>
    <t xml:space="preserve">4.2- Yatırım Riski Hayat Sigortası Poliçe Sahiplerine Ait Poliçeler İçin Ayrılan Karşılıklarda Reasürör Payı (+)   </t>
  </si>
  <si>
    <t>5- Diğer Teknik Karşılıklarda Değişim (Reasürör Payı ve Devreden Kısım Düşülmüş Olarak) (+/-)</t>
  </si>
  <si>
    <t xml:space="preserve">6- Faaliyet Giderleri (-) </t>
  </si>
  <si>
    <t>7- Yatırım Giderler (-)</t>
  </si>
  <si>
    <t>8- Yatırımlardaki Gerçekleşmemiş Zararlar (-)</t>
  </si>
  <si>
    <t>9- Teknik Olmayan Bölüme Aktarılan Yatırım Gelirleri (-)</t>
  </si>
  <si>
    <t>F- Teknik Bölüm Dengesi- Hayat  (D – E)</t>
  </si>
  <si>
    <t>G- Emeklilik Teknik Gelir</t>
  </si>
  <si>
    <t xml:space="preserve">1- Fon İşletim Gelirleri </t>
  </si>
  <si>
    <t xml:space="preserve">2- Yönetim Gideri Kesintisi </t>
  </si>
  <si>
    <t xml:space="preserve">3- Giriş Aidatı Gelirleri </t>
  </si>
  <si>
    <t>4- Ara Verme Halinde Yönetim Gideri Kesintisi</t>
  </si>
  <si>
    <t>5- Özel Hizmet Gideri Kesintisi</t>
  </si>
  <si>
    <t>6- Sermaye Tahsis Avansı Değer Artış Gelirleri</t>
  </si>
  <si>
    <t>7- Diğer Teknik Gelirler</t>
  </si>
  <si>
    <t>H- Emeklilik Teknik Gideri</t>
  </si>
  <si>
    <t xml:space="preserve">1- Fon İşletim Giderleri (-)  </t>
  </si>
  <si>
    <t>2- Sermaye Tahsis Avansları Değer Azalış Giderleri(-)</t>
  </si>
  <si>
    <t>3- Faaliyet Giderleri (-)</t>
  </si>
  <si>
    <t xml:space="preserve">4- Diğer Teknik Giderler (-) </t>
  </si>
  <si>
    <t>I- Teknik Bölüm Dengesi- Emeklilik (G – H)</t>
  </si>
  <si>
    <t xml:space="preserve">I-TEKNİK OLMAYAN BÖLÜM </t>
  </si>
  <si>
    <t>C- Teknik Bölüm Dengesi- Hayat Dışı (A-B)</t>
  </si>
  <si>
    <t>F- Teknik Bölüm Dengesi- Hayat (D-E)</t>
  </si>
  <si>
    <t>I - Teknik Bölüm Dengesi- Emeklilik (G-H)</t>
  </si>
  <si>
    <t>J- Genel Teknik Bölüm Dengesi (C+F+I)</t>
  </si>
  <si>
    <t>K- Yatırım Gelirleri</t>
  </si>
  <si>
    <t>1- Finansal Yatırımlardan Elde Edilen Gelirler</t>
  </si>
  <si>
    <t>2-Finansal Yatırımların Nakde Çevrilmesinden Elde Edilen Karlar</t>
  </si>
  <si>
    <t>3- Finansal Yatırımların Değerlemesi</t>
  </si>
  <si>
    <t>4- Kambiyo Karları</t>
  </si>
  <si>
    <t>5- iştiraklerden Gelirler</t>
  </si>
  <si>
    <t>6- Bağlı Ortaklıklar ve Müşterek Yönetime Tabi Teşebbüslerden Gelirler</t>
  </si>
  <si>
    <t>7- Arazi, Arsa ile Binalardan Elde Edilen Gelirler</t>
  </si>
  <si>
    <t>8- Türev Ürünlerden Elde Edilen Gelirler</t>
  </si>
  <si>
    <t>9- Diğer Yatırımlar</t>
  </si>
  <si>
    <t>10- Hayat Teknik Bölümünden Aktarılan Yatırım Gelirleri</t>
  </si>
  <si>
    <t>L- Yatırım Giderleri (-)</t>
  </si>
  <si>
    <t>1- Yatırım Yönetim Giderleri – Faiz Dahil (-)</t>
  </si>
  <si>
    <t>2- Yatırımlar Değer Azalışları (-)</t>
  </si>
  <si>
    <t>3- Yatırımların Nakte Çevrilmesi Sonucunda Oluşan Zararlar (-)</t>
  </si>
  <si>
    <t>4- Hayat Dışı Teknik Bölümüne Aktarılan Yatırım Gelirleri (-)</t>
  </si>
  <si>
    <t>5- Türev Ürünler Sonucunda Oluşan Zararlar (-)</t>
  </si>
  <si>
    <t xml:space="preserve">6- Kambiyo Zararları (-)  </t>
  </si>
  <si>
    <t>7- Amortisman Giderleri (-)</t>
  </si>
  <si>
    <t xml:space="preserve">8- Diğer Yatırım Giderleri (-) </t>
  </si>
  <si>
    <t>M- Diğer Faaliyetlerden ve Olağandışı Faaliyetlerden Gelir ve Karlar ile Gider ve Zararlar (+/-)</t>
  </si>
  <si>
    <t>1- Karşılıklar Hesabı (+/-)</t>
  </si>
  <si>
    <t>2- Reeskont Hesabı (+/-)</t>
  </si>
  <si>
    <t>3- Özellikli Sigortalar Hesabı (+/-)</t>
  </si>
  <si>
    <t>4- Enflasyon Düzeltmesi Hesabı (+/-)</t>
  </si>
  <si>
    <t>5- Ertelenmiş Vergi Varlığı Hesabı (+/-)</t>
  </si>
  <si>
    <t>6- Ertelenmiş Vergi Yükümlülüğü Gideri (-)</t>
  </si>
  <si>
    <t xml:space="preserve">7- Diğer Gelir ve Karlar </t>
  </si>
  <si>
    <t xml:space="preserve">8- Diğer Gider ve Zararlar (-) </t>
  </si>
  <si>
    <t>9- Önceki Yıl Gelir ve Karları</t>
  </si>
  <si>
    <t>10- Önceki Yıl Gider ve Zararları(-)</t>
  </si>
  <si>
    <t xml:space="preserve">N- Dönem Net Karı veya Zararı </t>
  </si>
  <si>
    <t>1- Dönem Karı Ve Zararı</t>
  </si>
  <si>
    <t xml:space="preserve">2- Dönem Karı Vergi ve Diğer Yasal Yükümlülük Karşılıkları(-) </t>
  </si>
  <si>
    <t>3- Dönem Net Kar veya Zararı</t>
  </si>
  <si>
    <t>4- Enflasyon Düzeltme Hesabı</t>
  </si>
  <si>
    <t>AXA HAYAT SİGORTA A.Ş.</t>
  </si>
  <si>
    <t xml:space="preserve">AYRINTILI </t>
  </si>
  <si>
    <t>SOLO BİLANÇO</t>
  </si>
  <si>
    <t>VARLIKLAR</t>
  </si>
  <si>
    <t>I- Cari Varlıklar</t>
  </si>
  <si>
    <t xml:space="preserve">A- Nakit Ve Nakit Benzeri Varlıklar </t>
  </si>
  <si>
    <t>1- Kasa</t>
  </si>
  <si>
    <t>2- Alınan Çekler</t>
  </si>
  <si>
    <t>3- Bankalar</t>
  </si>
  <si>
    <t>4- Verilen Çekler Ve Ödeme Emirleri (-)</t>
  </si>
  <si>
    <t>5- Diğer Nakit Ve Nakit Benzeri Varlıklar</t>
  </si>
  <si>
    <t>B- Finansal Varlıklar ile Riski Sigortalılara Ait Finansal Yatırımlar</t>
  </si>
  <si>
    <t>1- Satılmaya Hazır Finansal Varlıklar</t>
  </si>
  <si>
    <t xml:space="preserve">2- Vadeye Kadar Elde Tutulacak Finansal Varlıklar </t>
  </si>
  <si>
    <t xml:space="preserve">3- Alım Satım Amaçlı Finansal Varlıklar </t>
  </si>
  <si>
    <t>4- Krediler</t>
  </si>
  <si>
    <t>5- Krediler Karşılığı (-)</t>
  </si>
  <si>
    <t>6- Riski Hayat Poliçesi Sahiplerine Ait  Finansal Yatırımlar</t>
  </si>
  <si>
    <t>7- Şirket Hissesi</t>
  </si>
  <si>
    <t xml:space="preserve">8- Finansal Varlıklar Değer Düşüklüğü Karşılığı (-) </t>
  </si>
  <si>
    <t>C- Esas Faaliyetlerden Alacaklar</t>
  </si>
  <si>
    <t xml:space="preserve">1- Sigortacılık Faaliyetlerinden Alacaklar </t>
  </si>
  <si>
    <t>2- Sigortacılık Faaliyetlerinden Alacaklar Karşılığı (-)</t>
  </si>
  <si>
    <t xml:space="preserve">3- Reasürans Faaliyetlerinden Alacaklar </t>
  </si>
  <si>
    <t>4- Reasürans Faaliyetlerinden Alacaklar Karşılığı (-)</t>
  </si>
  <si>
    <t>5- Sigorta Ve Reasürans Şirketleri Nezdindeki Depolar</t>
  </si>
  <si>
    <t>6- Sigortalılara Krediler (İkrazlar)</t>
  </si>
  <si>
    <t>7- Sigortalılara Krediler (İkrazlar) Karşılığı (-)</t>
  </si>
  <si>
    <t>8- Emeklilik Faaliyetlerinden Alacaklar</t>
  </si>
  <si>
    <t>9- Esas Faaliyetlerden Kaynaklanan Şüpheli Alacaklar</t>
  </si>
  <si>
    <t>10- Esas Faaliyetlerden Kaynaklanan Şüpheli Alacaklar Karşılığı (-)</t>
  </si>
  <si>
    <r>
      <t>D- İlişkili Taraflardan Alacaklar</t>
    </r>
    <r>
      <rPr>
        <sz val="10"/>
        <rFont val="Times New Roman"/>
        <family val="1"/>
      </rPr>
      <t xml:space="preserve"> </t>
    </r>
  </si>
  <si>
    <t xml:space="preserve">1- Ortaklardan Alacaklar </t>
  </si>
  <si>
    <t>2- İştiraklerden Alacaklar</t>
  </si>
  <si>
    <t>3- Bağlı Ortaklıklardan Alacaklar</t>
  </si>
  <si>
    <t xml:space="preserve">4- Müşterek Yönetime Tabi Teşebbüslerden Alacaklar </t>
  </si>
  <si>
    <t>5- Personelden Alacaklar</t>
  </si>
  <si>
    <t>6- Diğer İlişkili Taraflardan Alacaklar</t>
  </si>
  <si>
    <t>7- İlişkili Taraflardan Alacaklar Reeskontu (-)</t>
  </si>
  <si>
    <t>8- İlişkili Taraflardan Şüpheli Alacaklar</t>
  </si>
  <si>
    <t>9- İlişkili Taraflardan Şüpheli Alacaklar Karşılığı (-)</t>
  </si>
  <si>
    <t>E- Diğer Alacaklar</t>
  </si>
  <si>
    <t>1- Finansal Kiralama Alacakları</t>
  </si>
  <si>
    <t>2- Kazanılmamış Finansal Kiralama Faiz Gelirleri (-)</t>
  </si>
  <si>
    <t>3- Verilen Depozito ve Teminatlar</t>
  </si>
  <si>
    <t>4- Diğer Çeşitli Alacaklar</t>
  </si>
  <si>
    <t>5- Diğer Çeşitli Alacaklar Reeskontu(-)</t>
  </si>
  <si>
    <t>6- Şüpheli Diğer Alacaklar</t>
  </si>
  <si>
    <t>7- Şüpheli Diğer Alacaklar Karşılığı (-)</t>
  </si>
  <si>
    <r>
      <t>F- Gelecek Aylara Ait Giderler Ve Gelir Tahakkukları</t>
    </r>
    <r>
      <rPr>
        <sz val="10"/>
        <rFont val="Times New Roman"/>
        <family val="1"/>
      </rPr>
      <t xml:space="preserve"> </t>
    </r>
  </si>
  <si>
    <t xml:space="preserve">1- Gelecek Aylara Ait Giderler </t>
  </si>
  <si>
    <t>2- Tahakkuk Etmiş Faiz Ve Kira Gelirleri</t>
  </si>
  <si>
    <t>3- Gelir Tahakkukları</t>
  </si>
  <si>
    <t xml:space="preserve">4- Gelecek Aylara Ait Diğer Giderler Ve Gelir Tahakkukları </t>
  </si>
  <si>
    <t>G- Diğer Cari  Varlıklar</t>
  </si>
  <si>
    <t>1- Gelecek Aylar İhtiyacı Stoklar</t>
  </si>
  <si>
    <t xml:space="preserve">2- Peşin Ödenen Vergiler Ve Fonlar </t>
  </si>
  <si>
    <t>3- Ertelenmiş Vergi Varlıkları</t>
  </si>
  <si>
    <t xml:space="preserve">4- İş Avansları </t>
  </si>
  <si>
    <t xml:space="preserve">5- Personele Verilen Avanslar </t>
  </si>
  <si>
    <t xml:space="preserve">6- Sayım Ve Tesellüm Noksanları </t>
  </si>
  <si>
    <t xml:space="preserve">7- Diğer Çeşitli Cari Varlıklar </t>
  </si>
  <si>
    <t>8- Diğer Cari  Varlıklar Karşılığı (-)</t>
  </si>
  <si>
    <t>I- Cari Varlıklar Toplamı</t>
  </si>
  <si>
    <t>II- Cari Olmayan Varlıklar</t>
  </si>
  <si>
    <r>
      <t>A- Esas Faaliyetlerden Alacaklar</t>
    </r>
    <r>
      <rPr>
        <sz val="10"/>
        <rFont val="Times New Roman"/>
        <family val="1"/>
      </rPr>
      <t xml:space="preserve"> </t>
    </r>
  </si>
  <si>
    <t>3- Reasürans Faaliyetlerinden Alacaklar</t>
  </si>
  <si>
    <t xml:space="preserve">5- Sigorta ve Reasürans Şirketleri Nezdindeki Depolar </t>
  </si>
  <si>
    <t xml:space="preserve">9-Esas Faaliyetlerden Kaynaklanan Şüpheli Alacaklar </t>
  </si>
  <si>
    <r>
      <t>B- İlişkili Taraflardan Alacaklar</t>
    </r>
    <r>
      <rPr>
        <sz val="10"/>
        <rFont val="Times New Roman"/>
        <family val="1"/>
      </rPr>
      <t xml:space="preserve"> </t>
    </r>
  </si>
  <si>
    <t xml:space="preserve">3- Bağlı Ortaklıklardan Alacaklar </t>
  </si>
  <si>
    <t xml:space="preserve">5- Personelden Alacaklar </t>
  </si>
  <si>
    <t>C- Diğer Alacaklar</t>
  </si>
  <si>
    <r>
      <t>D- Finansal Varlıklar</t>
    </r>
    <r>
      <rPr>
        <sz val="10"/>
        <rFont val="Times New Roman"/>
        <family val="1"/>
      </rPr>
      <t xml:space="preserve"> </t>
    </r>
  </si>
  <si>
    <t xml:space="preserve">1- Bağlı Menkul Kıymetler </t>
  </si>
  <si>
    <t xml:space="preserve">2- İştirakler </t>
  </si>
  <si>
    <t>3- İştirakler Sermaye Taahhütleri (-)</t>
  </si>
  <si>
    <t>4- Bağlı Ortaklıklar</t>
  </si>
  <si>
    <t>5- Bağlı Ortaklıklar Sermaye Taahhütleri (-)</t>
  </si>
  <si>
    <t>6- Müşterek Yönetime Tabi Teşebbüsler</t>
  </si>
  <si>
    <t>7- Müşterek Yönetime Tabi Teşebbüsler Sermaye Taahhütleri (-)</t>
  </si>
  <si>
    <t>8- Finansal Varlıklar Ve Riski Sigortalılara Ait Finansal Yatırımlar</t>
  </si>
  <si>
    <t xml:space="preserve">9- Diğer Finansal Varlıklar </t>
  </si>
  <si>
    <t xml:space="preserve">10- Finansal Varlıklar Değer Düşüklüğü Karşılığı (-) </t>
  </si>
  <si>
    <t>E- Maddi Varlıklar</t>
  </si>
  <si>
    <t>1- Yatırım Amaçlı Gayrımenkuller</t>
  </si>
  <si>
    <t>2- Yatırım Amaçlı  Gayrımenkuller Değer Düşüklüğü Karşılığı (-)</t>
  </si>
  <si>
    <t>3- Kullanım Amaçlı Gayrımenkuller</t>
  </si>
  <si>
    <t xml:space="preserve">4- Makine Ve Teçhizatlar </t>
  </si>
  <si>
    <t xml:space="preserve">5- Demirbaş Ve Tesisatlar </t>
  </si>
  <si>
    <t xml:space="preserve">6- Motorlu Taşıtlar </t>
  </si>
  <si>
    <t>7- Diğer Maddi Varlıklar (Özel Maliyet Bedelleri Dahil)</t>
  </si>
  <si>
    <t>8- Kiralama Yoluyla Edinilmiş Maddi Varlıklar</t>
  </si>
  <si>
    <t>9- Birikmiş Amortismanlar (-)</t>
  </si>
  <si>
    <t>10- Maddi Varlıklara İlişkin Avanslar (Yapılmakta  Olan Yatırımlar Dahil)</t>
  </si>
  <si>
    <t>F- Maddi Olmayan Varlıklar</t>
  </si>
  <si>
    <t xml:space="preserve">1- Haklar </t>
  </si>
  <si>
    <t xml:space="preserve">2- Şerefiye </t>
  </si>
  <si>
    <t xml:space="preserve">3- Faaliyet Öncesi Döneme Ait Giderler </t>
  </si>
  <si>
    <t xml:space="preserve">4- Araştırma Ve Geliştirme Giderleri  </t>
  </si>
  <si>
    <t xml:space="preserve">6- Diğer Maddi Olmayan Varlıklar </t>
  </si>
  <si>
    <t xml:space="preserve">7- Birikmiş İtfalar (Amortismanlar) (-) </t>
  </si>
  <si>
    <t xml:space="preserve">8- Maddi Olmayan Varlıklara İlişkin Avanslar </t>
  </si>
  <si>
    <r>
      <t>G-Gelecek Yıllara Ait Giderler Ve Gelir Tahakkukları</t>
    </r>
    <r>
      <rPr>
        <sz val="10"/>
        <rFont val="Times New Roman"/>
        <family val="1"/>
      </rPr>
      <t xml:space="preserve"> </t>
    </r>
  </si>
  <si>
    <t>1- Gelecek Yıllara Ait Giderler</t>
  </si>
  <si>
    <t xml:space="preserve">2- Gelir Tahakkukları  </t>
  </si>
  <si>
    <t xml:space="preserve">3- Gelecek Yıllara Ait Diğer Giderler Ve Gelir   Tahakkukları </t>
  </si>
  <si>
    <t>H-Diğer Cari Olmayan Varlıklar</t>
  </si>
  <si>
    <t>1- Efektif Yabancı Para Hesapları</t>
  </si>
  <si>
    <t>2- Döviz Hesapları</t>
  </si>
  <si>
    <t xml:space="preserve">3- Gelecek Yıllar İhtiyacı Stoklar </t>
  </si>
  <si>
    <t>4- Peşin Ödenen Vergiler Ve Fonlar</t>
  </si>
  <si>
    <t>5- Ertelenmiş Vergi Varlıkları</t>
  </si>
  <si>
    <t xml:space="preserve">6- Diğer Çeşitli Cari Olmayan Varlıklar </t>
  </si>
  <si>
    <t>7- Diğer Cari Olmayan Varlıklar Amortismanı (-)</t>
  </si>
  <si>
    <t>8- Diğer Cari Olmayan Varlıklar Karşılığı (-)</t>
  </si>
  <si>
    <t>II- Cari Olmayan Varlıklar Toplamı</t>
  </si>
  <si>
    <t>Varlıklar Toplamı (I + II)</t>
  </si>
  <si>
    <t xml:space="preserve">YÜKÜMLÜLÜKLER </t>
  </si>
  <si>
    <t>III- Kısa Vadeli Yükümlülükler</t>
  </si>
  <si>
    <r>
      <t>A- Finansal Borçlar</t>
    </r>
    <r>
      <rPr>
        <sz val="10"/>
        <rFont val="Times New Roman"/>
        <family val="1"/>
      </rPr>
      <t xml:space="preserve"> </t>
    </r>
  </si>
  <si>
    <t xml:space="preserve">1- Kredi Kuruluşlarına Borçlar </t>
  </si>
  <si>
    <t>2- Finansal Kiralama İşlemelerinden Borçlar</t>
  </si>
  <si>
    <t>3- Ertelenmiş Finansal Kiralama Borçlanma Maliyetleri (-)</t>
  </si>
  <si>
    <t xml:space="preserve">4- Uzun Vadeli Kredilerin Ana Para Taksitleri Ve Faizleri </t>
  </si>
  <si>
    <t>5- Çıkarılmış Tahviller(Bonolar) Anapara, Taksit ve Faizleri</t>
  </si>
  <si>
    <t xml:space="preserve">6- Çıkarılmış Diğer Finansal Varlıklar </t>
  </si>
  <si>
    <t>7- Çıkarılmış Diğer Finansal Varlıklar İhraç Farkı (-)</t>
  </si>
  <si>
    <t>8- Diğer Finansal Borçlar (Yükümlülükler)</t>
  </si>
  <si>
    <t xml:space="preserve">B- Esas Faaliyetlerden Borçlar </t>
  </si>
  <si>
    <t xml:space="preserve">1- Sigortacılık Faaliyetlerinden Borçlar </t>
  </si>
  <si>
    <t xml:space="preserve">2- Reasürans Faaliyetlerinden Borçlar </t>
  </si>
  <si>
    <t xml:space="preserve">3- Sigorta Ve Reasürans Şirketlerinden Alınan Depolar </t>
  </si>
  <si>
    <t>4- Emeklilik Faaliyetlerinden Borçlar</t>
  </si>
  <si>
    <t>5- Diğer Esas Faaliyetlerden Borçlar</t>
  </si>
  <si>
    <t>6- Diğer Esas Faaliyetlerden Borçlar Borç Senetleri Reeskontu(-)</t>
  </si>
  <si>
    <t xml:space="preserve">C-İlişkili Taraflara Borçlar </t>
  </si>
  <si>
    <t>1- Ortaklara Borçlar</t>
  </si>
  <si>
    <t>2- İştiraklere Borçlar</t>
  </si>
  <si>
    <t>3- Bağlı Ortaklıklara Borçlar</t>
  </si>
  <si>
    <t>4- Müşterek Yönetime Tabi Teşebbüslere Borçlar</t>
  </si>
  <si>
    <t>5- Personele Borçlar</t>
  </si>
  <si>
    <t>6- Diğer İlişkili Taraflara Borçlar</t>
  </si>
  <si>
    <t xml:space="preserve">D- Diğer Borçlar </t>
  </si>
  <si>
    <t>1- Alınan Depozito ve Teminatlar</t>
  </si>
  <si>
    <t>2- Diğer Çeşitli Borçlar</t>
  </si>
  <si>
    <t>3- Diğer Çeşitli Borçlar Reeskontu (-)</t>
  </si>
  <si>
    <t xml:space="preserve">E-Sigortacılık Teknik Karşılıkları </t>
  </si>
  <si>
    <t xml:space="preserve">1- Kazanılmamış Primler Karşılığı - Net </t>
  </si>
  <si>
    <t xml:space="preserve">2- Devam Eden Riskler Karşılığı - Net </t>
  </si>
  <si>
    <t xml:space="preserve">3- Hayat Matematik Karşılığı - Net </t>
  </si>
  <si>
    <t xml:space="preserve">4- Muallak Hasar Ve Tazminat Karşılığı - Net </t>
  </si>
  <si>
    <t>5- İkramiye Ve İndirimler Karşılığı - Net</t>
  </si>
  <si>
    <t>6- Yatırım Riski Hayat Sigortası Poliçe Sahiplerine Ait Poliçeler İçin Ayrılan Karşılık - Net</t>
  </si>
  <si>
    <t>7- Diğer Teknik Karşılıklar - Net</t>
  </si>
  <si>
    <t xml:space="preserve">F- Ödenecek Vergi Ve Benzeri Diğer Yükümlülükler İle Karşılıkları  </t>
  </si>
  <si>
    <t xml:space="preserve">1- Ödenecek Vergi Ve Fonlar </t>
  </si>
  <si>
    <t xml:space="preserve">2- Ödenecek Sosyal Güvenlik Kesintileri </t>
  </si>
  <si>
    <t>3- Vadesi Geçmiş, Ertelenmiş Veya Taksitlendirilmiş Vergi Ve Diğer Yükümlülükler</t>
  </si>
  <si>
    <t>4- Ödenecek Diğer Vergi Ve Benzeri Yükümlülükler</t>
  </si>
  <si>
    <t xml:space="preserve">5- Dönem Karı Vergi Ve Diğer Yasal Yükümlülük Karşılıkları </t>
  </si>
  <si>
    <t>6- Dönem Karının Peşin Ödenen Vergi Ve Diğer Yükümlülükleri (-)</t>
  </si>
  <si>
    <t xml:space="preserve">7- Diğer Vergi Ve Benzeri Yükümlülük Karşılıkları </t>
  </si>
  <si>
    <t>G- Diğer Risklere İlişkin Karşılıklar</t>
  </si>
  <si>
    <t>1- Kıdem Tazminatı Karşılığı</t>
  </si>
  <si>
    <t>2- Sosyal Yardım Sandığı Varlık Açıkları Karşılığı</t>
  </si>
  <si>
    <t>3- Maliyet Giderleri Karşılığı</t>
  </si>
  <si>
    <t xml:space="preserve">H- Gelecek Aylara Ait Gelirler Ve Gider Tahakkukları </t>
  </si>
  <si>
    <t xml:space="preserve">1- Gelecek Aylara Ait Gelirler </t>
  </si>
  <si>
    <t>2- Gider Tahakkukları</t>
  </si>
  <si>
    <t>3- Gelecek Aylara Ait Diğer Gelirler Ve Gider Tahakkukları</t>
  </si>
  <si>
    <t xml:space="preserve">I- Diğer Kısa Vadeli Yükümlülükler </t>
  </si>
  <si>
    <t>1- Ertelenmiş Vergi Yükümlüğü</t>
  </si>
  <si>
    <t xml:space="preserve">2- Sayım Ve Tesellüm Fazlalıkları </t>
  </si>
  <si>
    <t xml:space="preserve">3- Diğer Çeşitli Kısa Vadeli Yükümlülükler </t>
  </si>
  <si>
    <t>III - Kısa Vadeli Yükümlülükler Toplamı</t>
  </si>
  <si>
    <t>IV- Uzun Vadeli Yükümlülükler</t>
  </si>
  <si>
    <t>2- Finansal Kiralama İşlemlerinden Borçlar</t>
  </si>
  <si>
    <t>4- Çıkarılmış Tahviller</t>
  </si>
  <si>
    <t xml:space="preserve">5- Çıkarılmış Diğer Finansal Varlıklar </t>
  </si>
  <si>
    <t>6- Çıkarılmış Diğer Finansal Varlıklar İhraç Farkı (-)</t>
  </si>
  <si>
    <t>7- Diğer Finansal Borçlar (Yükümlülükler)</t>
  </si>
  <si>
    <r>
      <t>B- Esas Faaliyetlerden Borçlar</t>
    </r>
    <r>
      <rPr>
        <sz val="10"/>
        <rFont val="Times New Roman"/>
        <family val="1"/>
      </rPr>
      <t xml:space="preserve"> </t>
    </r>
  </si>
  <si>
    <t>5- Diğer Esas Faaliyetlerden  Borçlar</t>
  </si>
  <si>
    <t>6- Diğer Esas Faaliyetlerden  Borçlar Borç Senetleri Reeskontu (-)</t>
  </si>
  <si>
    <t xml:space="preserve">C- İlişkili Taraflara Borçlar </t>
  </si>
  <si>
    <t xml:space="preserve">4- Müşterek Yönetime Tabi Teşebbüslere Borçlar </t>
  </si>
  <si>
    <t xml:space="preserve">5- Personele Borçlar </t>
  </si>
  <si>
    <t xml:space="preserve">6- Diğer İlişkili Taraflara Borçlar </t>
  </si>
  <si>
    <t xml:space="preserve">1- Alınan Depozito Ve Teminatlar </t>
  </si>
  <si>
    <t xml:space="preserve">2- Diğer Çeşitli Borçlar </t>
  </si>
  <si>
    <t>3- Diğer Çeşitli Borçlar Reeskontu</t>
  </si>
  <si>
    <t xml:space="preserve">E- Sigortacılık Teknik Karşılıkları </t>
  </si>
  <si>
    <t xml:space="preserve">1- Kazanılmamış Primler Karşılığı – Net </t>
  </si>
  <si>
    <t>6-Yatırım Riski Hayat Sigortası Poliçe Sahiplerine Ait Poliçeler İçin Ayrılan Karşılık - Net</t>
  </si>
  <si>
    <t xml:space="preserve">F- Diğer Yükümlülükler Ve Karşılıkları </t>
  </si>
  <si>
    <t xml:space="preserve">1- Ödenecek Diğer Yükümlülükler  </t>
  </si>
  <si>
    <t>2- Vadesi Geçmiş, Ertelenmiş Veya Taksitlendirilmiş Vergi Ve Diğer Yükümlülükler</t>
  </si>
  <si>
    <t xml:space="preserve">3-Diğer Borç Ve Gider Karşılıkları </t>
  </si>
  <si>
    <t xml:space="preserve">G- Diğer Risklere İlişkin Karşılıklar </t>
  </si>
  <si>
    <t>2- Sosyal yardım sandığı Varlık Açıkları Karşılığı</t>
  </si>
  <si>
    <t xml:space="preserve">H-Gelecek Yıllara Ait Gelirler Ve Gider Tahakkukları </t>
  </si>
  <si>
    <t xml:space="preserve">1- Gelecek Yıllara Ait Gelirler </t>
  </si>
  <si>
    <t>3- Gelecek Yıllara Ait Diğer Gelirler Ve Gider Tahakkukları</t>
  </si>
  <si>
    <t>I- Diğer Uzun Vadeli Yükümlülükler</t>
  </si>
  <si>
    <t>1- Ertelenmiş Vergi Yükümlülüğü</t>
  </si>
  <si>
    <t xml:space="preserve">2- Diğer Uzun Vadeli Yükümlülükler </t>
  </si>
  <si>
    <t>IV- Uzun Vadeli Yükümlülükler Toplamı</t>
  </si>
  <si>
    <t>ÖZSERMAYE</t>
  </si>
  <si>
    <t>V- Özsermaye</t>
  </si>
  <si>
    <t xml:space="preserve">A- Ödenmiş Sermaye </t>
  </si>
  <si>
    <t xml:space="preserve">1- (Nominal) Sermaye </t>
  </si>
  <si>
    <t>2- Ödenmemiş Sermaye (-)</t>
  </si>
  <si>
    <t>3- Sermaye Düzeltmesi Olumlu Farkları</t>
  </si>
  <si>
    <t>4- Sermaye Düzeltmesi Olumsuz Farkları (-)</t>
  </si>
  <si>
    <t xml:space="preserve">B- Sermaye Yedekleri </t>
  </si>
  <si>
    <t xml:space="preserve">1- Hisse Senedi İhraç Primleri </t>
  </si>
  <si>
    <t>2- Hisse Senedi İptal Karları</t>
  </si>
  <si>
    <t>3- Sermayeye Eklenecek Satış Karları</t>
  </si>
  <si>
    <t>4- Yabancı Para Çevirim Farkları</t>
  </si>
  <si>
    <t>5- Diğer Sermaye Yedekleri</t>
  </si>
  <si>
    <t xml:space="preserve">C- Kar Yedekleri </t>
  </si>
  <si>
    <t xml:space="preserve">1- Yasal Yedekler </t>
  </si>
  <si>
    <t>2- Statü Yedekleri</t>
  </si>
  <si>
    <t>3- Olağanüstü Yedekler</t>
  </si>
  <si>
    <t>4- Özel Fonlar (Yedekler)</t>
  </si>
  <si>
    <t>5- Finansal Varlıkların Değerlemesi</t>
  </si>
  <si>
    <t xml:space="preserve">6- Diğer Kar Yedekleri </t>
  </si>
  <si>
    <t xml:space="preserve">D- Geçmiş Yıllar Karları </t>
  </si>
  <si>
    <t xml:space="preserve">1- Geçmiş Yıllar Karları </t>
  </si>
  <si>
    <t>E-Geçmiş Yıllar Zararları (-)</t>
  </si>
  <si>
    <t xml:space="preserve">1- Geçmiş Yıllar Zararları </t>
  </si>
  <si>
    <t xml:space="preserve">F-Dönem Net Karı </t>
  </si>
  <si>
    <t>1- Dönem Net Karı</t>
  </si>
  <si>
    <t>2- Dönem Net Zararı (-)</t>
  </si>
  <si>
    <t>Özsermaye Toplamı</t>
  </si>
  <si>
    <t>Yükümlülükler Toplamı (III + IV + V)</t>
  </si>
  <si>
    <t xml:space="preserve">AYRINTILI SOLO </t>
  </si>
  <si>
    <t>GELİR TABLOSU</t>
  </si>
  <si>
    <t>I-TEKNİK BÖLÜM</t>
  </si>
  <si>
    <t>(01/01 -31/12  XXX2)</t>
  </si>
  <si>
    <t>(01/01 - 31/12 XXX2)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</si>
</sst>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0">
    <font>
      <sz val="10"/>
      <name val="Arial Tu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Tu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justify" vertical="top" wrapText="1"/>
    </xf>
    <xf numFmtId="0" fontId="1" fillId="34" borderId="13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3" fillId="34" borderId="14" xfId="0" applyFont="1" applyFill="1" applyBorder="1" applyAlignment="1">
      <alignment horizontal="justify" wrapText="1"/>
    </xf>
    <xf numFmtId="0" fontId="3" fillId="34" borderId="13" xfId="0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4" fontId="3" fillId="33" borderId="15" xfId="0" applyNumberFormat="1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justify" vertical="top" wrapText="1"/>
    </xf>
    <xf numFmtId="0" fontId="1" fillId="35" borderId="13" xfId="0" applyFont="1" applyFill="1" applyBorder="1" applyAlignment="1">
      <alignment horizontal="justify" vertical="top" wrapText="1"/>
    </xf>
    <xf numFmtId="4" fontId="1" fillId="35" borderId="14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justify"/>
    </xf>
    <xf numFmtId="4" fontId="1" fillId="33" borderId="21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4" fontId="3" fillId="33" borderId="17" xfId="0" applyNumberFormat="1" applyFont="1" applyFill="1" applyBorder="1" applyAlignment="1">
      <alignment horizontal="center" wrapText="1"/>
    </xf>
    <xf numFmtId="4" fontId="3" fillId="33" borderId="19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4" fontId="3" fillId="33" borderId="23" xfId="0" applyNumberFormat="1" applyFont="1" applyFill="1" applyBorder="1" applyAlignment="1">
      <alignment horizontal="center" wrapText="1"/>
    </xf>
    <xf numFmtId="4" fontId="1" fillId="35" borderId="24" xfId="0" applyNumberFormat="1" applyFont="1" applyFill="1" applyBorder="1" applyAlignment="1">
      <alignment horizontal="right" vertical="top" wrapText="1"/>
    </xf>
    <xf numFmtId="4" fontId="1" fillId="0" borderId="24" xfId="0" applyNumberFormat="1" applyFont="1" applyBorder="1" applyAlignment="1">
      <alignment horizontal="right" vertical="top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justify"/>
    </xf>
    <xf numFmtId="4" fontId="3" fillId="33" borderId="12" xfId="0" applyNumberFormat="1" applyFont="1" applyFill="1" applyBorder="1" applyAlignment="1">
      <alignment horizontal="center" wrapText="1"/>
    </xf>
    <xf numFmtId="4" fontId="3" fillId="33" borderId="13" xfId="0" applyNumberFormat="1" applyFont="1" applyFill="1" applyBorder="1" applyAlignment="1">
      <alignment horizontal="center" wrapText="1"/>
    </xf>
    <xf numFmtId="4" fontId="1" fillId="35" borderId="13" xfId="0" applyNumberFormat="1" applyFont="1" applyFill="1" applyBorder="1" applyAlignment="1">
      <alignment horizontal="right" vertical="top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4" fontId="3" fillId="33" borderId="21" xfId="0" applyNumberFormat="1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35" borderId="0" xfId="0" applyFont="1" applyFill="1" applyBorder="1" applyAlignment="1">
      <alignment horizontal="justify" vertical="top" wrapText="1"/>
    </xf>
    <xf numFmtId="0" fontId="1" fillId="35" borderId="0" xfId="0" applyFont="1" applyFill="1" applyBorder="1" applyAlignment="1">
      <alignment horizontal="justify" vertical="top" wrapText="1"/>
    </xf>
    <xf numFmtId="4" fontId="1" fillId="35" borderId="0" xfId="0" applyNumberFormat="1" applyFont="1" applyFill="1" applyBorder="1" applyAlignment="1">
      <alignment horizontal="right" vertical="top" wrapText="1"/>
    </xf>
    <xf numFmtId="0" fontId="3" fillId="33" borderId="16" xfId="0" applyFont="1" applyFill="1" applyBorder="1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ofile\muhasebe\MUHASEBE\TEKNIKMUH\GENEL_TEK_MUH\RAP.2010\BILANCO\MART\MART_10_BILANCO_HY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O_ufrs"/>
      <sheetName val="Sayfa1"/>
    </sheetNames>
    <sheetDataSet>
      <sheetData sheetId="1">
        <row r="1">
          <cell r="A1">
            <v>1</v>
          </cell>
        </row>
        <row r="2">
          <cell r="A2">
            <v>2</v>
          </cell>
          <cell r="D2" t="str">
            <v>BﾝL</v>
          </cell>
        </row>
        <row r="3">
          <cell r="A3">
            <v>3</v>
          </cell>
          <cell r="C3" t="str">
            <v>TARﾝH : 13/05/201</v>
          </cell>
        </row>
        <row r="4">
          <cell r="A4">
            <v>4</v>
          </cell>
          <cell r="C4" t="str">
            <v>SAAT  : 17:14</v>
          </cell>
        </row>
        <row r="5">
          <cell r="A5">
            <v>5</v>
          </cell>
          <cell r="C5" t="str">
            <v>SAYFA : 1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  <cell r="C11" t="str">
            <v>======================</v>
          </cell>
          <cell r="D11" t="str">
            <v>=====================</v>
          </cell>
        </row>
        <row r="12">
          <cell r="A12">
            <v>12</v>
          </cell>
          <cell r="C12" t="str">
            <v>TUTAR</v>
          </cell>
          <cell r="D12" t="str">
            <v>TUTAR</v>
          </cell>
        </row>
        <row r="13">
          <cell r="A13">
            <v>13</v>
          </cell>
          <cell r="C13" t="str">
            <v>----------------------</v>
          </cell>
          <cell r="D13" t="str">
            <v>---------------------</v>
          </cell>
        </row>
        <row r="14">
          <cell r="A14">
            <v>14</v>
          </cell>
          <cell r="C14">
            <v>4884542</v>
          </cell>
          <cell r="D14">
            <v>15643617</v>
          </cell>
        </row>
        <row r="15">
          <cell r="A15">
            <v>15</v>
          </cell>
          <cell r="C15">
            <v>0</v>
          </cell>
          <cell r="D15">
            <v>0</v>
          </cell>
        </row>
        <row r="16">
          <cell r="A16">
            <v>16</v>
          </cell>
          <cell r="C16">
            <v>0</v>
          </cell>
          <cell r="D16">
            <v>0</v>
          </cell>
        </row>
        <row r="17">
          <cell r="A17">
            <v>17</v>
          </cell>
          <cell r="C17">
            <v>4881524</v>
          </cell>
          <cell r="D17">
            <v>15689958</v>
          </cell>
        </row>
        <row r="18">
          <cell r="A18">
            <v>18</v>
          </cell>
          <cell r="C18">
            <v>0</v>
          </cell>
          <cell r="D18">
            <v>-62014</v>
          </cell>
        </row>
        <row r="19">
          <cell r="A19">
            <v>19</v>
          </cell>
          <cell r="C19">
            <v>3018</v>
          </cell>
          <cell r="D19">
            <v>15673</v>
          </cell>
        </row>
        <row r="20">
          <cell r="A20">
            <v>20</v>
          </cell>
          <cell r="C20">
            <v>365516019</v>
          </cell>
          <cell r="D20">
            <v>358908630</v>
          </cell>
        </row>
        <row r="21">
          <cell r="A21">
            <v>21</v>
          </cell>
          <cell r="C21">
            <v>106181079</v>
          </cell>
          <cell r="D21">
            <v>103908799</v>
          </cell>
        </row>
        <row r="22">
          <cell r="A22">
            <v>22</v>
          </cell>
          <cell r="C22">
            <v>0</v>
          </cell>
          <cell r="D22">
            <v>0</v>
          </cell>
        </row>
        <row r="23">
          <cell r="A23">
            <v>23</v>
          </cell>
          <cell r="C23">
            <v>0</v>
          </cell>
          <cell r="D23">
            <v>0</v>
          </cell>
        </row>
        <row r="24">
          <cell r="A24">
            <v>24</v>
          </cell>
          <cell r="C24">
            <v>0</v>
          </cell>
          <cell r="D24">
            <v>0</v>
          </cell>
        </row>
        <row r="25">
          <cell r="A25">
            <v>25</v>
          </cell>
          <cell r="C25">
            <v>0</v>
          </cell>
          <cell r="D25">
            <v>0</v>
          </cell>
        </row>
        <row r="26">
          <cell r="A26">
            <v>26</v>
          </cell>
          <cell r="C26">
            <v>259334940</v>
          </cell>
          <cell r="D26">
            <v>254999831</v>
          </cell>
        </row>
        <row r="27">
          <cell r="A27">
            <v>27</v>
          </cell>
          <cell r="C27">
            <v>0</v>
          </cell>
          <cell r="D27">
            <v>0</v>
          </cell>
        </row>
        <row r="28">
          <cell r="A28">
            <v>28</v>
          </cell>
          <cell r="C28">
            <v>0</v>
          </cell>
          <cell r="D28">
            <v>0</v>
          </cell>
        </row>
        <row r="29">
          <cell r="A29">
            <v>29</v>
          </cell>
          <cell r="C29">
            <v>5194033</v>
          </cell>
          <cell r="D29">
            <v>18256488</v>
          </cell>
        </row>
        <row r="30">
          <cell r="A30">
            <v>30</v>
          </cell>
          <cell r="C30">
            <v>1586606</v>
          </cell>
          <cell r="D30">
            <v>13558289</v>
          </cell>
        </row>
        <row r="31">
          <cell r="A31">
            <v>31</v>
          </cell>
          <cell r="C31">
            <v>381945</v>
          </cell>
          <cell r="D31">
            <v>10165578</v>
          </cell>
        </row>
        <row r="32">
          <cell r="A32">
            <v>32</v>
          </cell>
          <cell r="C32">
            <v>1204660</v>
          </cell>
          <cell r="D32">
            <v>3383684</v>
          </cell>
        </row>
        <row r="33">
          <cell r="A33">
            <v>33</v>
          </cell>
          <cell r="C33">
            <v>0</v>
          </cell>
          <cell r="D33">
            <v>9028</v>
          </cell>
        </row>
        <row r="34">
          <cell r="A34">
            <v>34</v>
          </cell>
          <cell r="C34">
            <v>-45053</v>
          </cell>
          <cell r="D34">
            <v>-108001</v>
          </cell>
        </row>
        <row r="35">
          <cell r="A35">
            <v>35</v>
          </cell>
          <cell r="C35">
            <v>0</v>
          </cell>
          <cell r="D35">
            <v>0</v>
          </cell>
        </row>
        <row r="36">
          <cell r="A36">
            <v>36</v>
          </cell>
          <cell r="C36">
            <v>0</v>
          </cell>
          <cell r="D36">
            <v>0</v>
          </cell>
        </row>
        <row r="37">
          <cell r="A37">
            <v>37</v>
          </cell>
          <cell r="C37">
            <v>0</v>
          </cell>
          <cell r="D37">
            <v>0</v>
          </cell>
        </row>
        <row r="38">
          <cell r="A38">
            <v>38</v>
          </cell>
          <cell r="C38">
            <v>3652481</v>
          </cell>
          <cell r="D38">
            <v>4806198</v>
          </cell>
        </row>
        <row r="39">
          <cell r="A39">
            <v>39</v>
          </cell>
          <cell r="C39">
            <v>0</v>
          </cell>
          <cell r="D39">
            <v>0</v>
          </cell>
        </row>
        <row r="40">
          <cell r="A40">
            <v>40</v>
          </cell>
        </row>
        <row r="41">
          <cell r="A41">
            <v>41</v>
          </cell>
          <cell r="C41">
            <v>241165</v>
          </cell>
          <cell r="D41">
            <v>311771</v>
          </cell>
        </row>
        <row r="42">
          <cell r="A42">
            <v>42</v>
          </cell>
          <cell r="C42">
            <v>-241165</v>
          </cell>
          <cell r="D42">
            <v>-311771</v>
          </cell>
        </row>
        <row r="43">
          <cell r="A43">
            <v>43</v>
          </cell>
          <cell r="C43">
            <v>0</v>
          </cell>
          <cell r="D43">
            <v>0</v>
          </cell>
        </row>
        <row r="44">
          <cell r="A44">
            <v>44</v>
          </cell>
          <cell r="C44">
            <v>0</v>
          </cell>
          <cell r="D44">
            <v>0</v>
          </cell>
        </row>
        <row r="45">
          <cell r="A45">
            <v>45</v>
          </cell>
          <cell r="C45">
            <v>0</v>
          </cell>
          <cell r="D45">
            <v>0</v>
          </cell>
        </row>
        <row r="46">
          <cell r="A46">
            <v>46</v>
          </cell>
          <cell r="C46">
            <v>0</v>
          </cell>
          <cell r="D46">
            <v>0</v>
          </cell>
        </row>
        <row r="47">
          <cell r="A47">
            <v>47</v>
          </cell>
          <cell r="C47">
            <v>0</v>
          </cell>
          <cell r="D47">
            <v>0</v>
          </cell>
        </row>
        <row r="48">
          <cell r="A48">
            <v>48</v>
          </cell>
          <cell r="C48">
            <v>0</v>
          </cell>
          <cell r="D48">
            <v>0</v>
          </cell>
        </row>
        <row r="49">
          <cell r="A49">
            <v>49</v>
          </cell>
          <cell r="C49">
            <v>0</v>
          </cell>
          <cell r="D49">
            <v>0</v>
          </cell>
        </row>
        <row r="50">
          <cell r="A50">
            <v>50</v>
          </cell>
          <cell r="C50">
            <v>0</v>
          </cell>
          <cell r="D50">
            <v>0</v>
          </cell>
        </row>
        <row r="51">
          <cell r="A51">
            <v>51</v>
          </cell>
          <cell r="C51">
            <v>0</v>
          </cell>
          <cell r="D51">
            <v>0</v>
          </cell>
        </row>
        <row r="52">
          <cell r="A52">
            <v>52</v>
          </cell>
          <cell r="C52">
            <v>0</v>
          </cell>
          <cell r="D52">
            <v>0</v>
          </cell>
        </row>
        <row r="53">
          <cell r="A53">
            <v>53</v>
          </cell>
          <cell r="C53">
            <v>4365</v>
          </cell>
          <cell r="D53">
            <v>79360</v>
          </cell>
        </row>
        <row r="54">
          <cell r="A54">
            <v>54</v>
          </cell>
          <cell r="C54">
            <v>0</v>
          </cell>
          <cell r="D54">
            <v>0</v>
          </cell>
        </row>
        <row r="55">
          <cell r="A55">
            <v>55</v>
          </cell>
          <cell r="C55">
            <v>0</v>
          </cell>
          <cell r="D55">
            <v>0</v>
          </cell>
        </row>
        <row r="56">
          <cell r="A56">
            <v>56</v>
          </cell>
          <cell r="C56">
            <v>4365</v>
          </cell>
          <cell r="D56">
            <v>4365</v>
          </cell>
        </row>
        <row r="57">
          <cell r="A57">
            <v>57</v>
          </cell>
          <cell r="C57">
            <v>0</v>
          </cell>
          <cell r="D57">
            <v>74995</v>
          </cell>
        </row>
        <row r="58">
          <cell r="A58">
            <v>58</v>
          </cell>
          <cell r="C58">
            <v>0</v>
          </cell>
          <cell r="D58">
            <v>0</v>
          </cell>
        </row>
        <row r="59">
          <cell r="A59">
            <v>59</v>
          </cell>
          <cell r="C59">
            <v>0</v>
          </cell>
          <cell r="D59">
            <v>0</v>
          </cell>
        </row>
        <row r="60">
          <cell r="A60">
            <v>60</v>
          </cell>
          <cell r="C60">
            <v>0</v>
          </cell>
          <cell r="D60">
            <v>0</v>
          </cell>
        </row>
        <row r="61">
          <cell r="A61">
            <v>61</v>
          </cell>
          <cell r="C61">
            <v>392271</v>
          </cell>
          <cell r="D61">
            <v>3347115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  <cell r="C64" t="str">
            <v>TARﾝH : 13/05/201</v>
          </cell>
          <cell r="D64" t="str">
            <v>TARİH : 01/04/201</v>
          </cell>
        </row>
        <row r="65">
          <cell r="A65">
            <v>65</v>
          </cell>
          <cell r="C65" t="str">
            <v>SAAT  : 17:14</v>
          </cell>
          <cell r="D65" t="str">
            <v>SAAT  : 10:40</v>
          </cell>
        </row>
        <row r="66">
          <cell r="A66">
            <v>66</v>
          </cell>
          <cell r="C66" t="str">
            <v>SAYFA : 2</v>
          </cell>
          <cell r="D66" t="str">
            <v>SAYFA : 2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  <cell r="C72" t="str">
            <v>======================</v>
          </cell>
          <cell r="D72" t="str">
            <v>======================</v>
          </cell>
        </row>
        <row r="73">
          <cell r="A73">
            <v>73</v>
          </cell>
          <cell r="C73" t="str">
            <v>TUTAR</v>
          </cell>
          <cell r="D73" t="str">
            <v>TUTAR</v>
          </cell>
        </row>
        <row r="74">
          <cell r="A74">
            <v>74</v>
          </cell>
          <cell r="C74" t="str">
            <v>----------------------</v>
          </cell>
          <cell r="D74" t="str">
            <v>----------------------</v>
          </cell>
        </row>
        <row r="75">
          <cell r="A75">
            <v>75</v>
          </cell>
          <cell r="C75">
            <v>392271</v>
          </cell>
          <cell r="D75">
            <v>3347115</v>
          </cell>
        </row>
        <row r="76">
          <cell r="A76">
            <v>76</v>
          </cell>
          <cell r="C76">
            <v>0</v>
          </cell>
          <cell r="D76">
            <v>0</v>
          </cell>
        </row>
        <row r="77">
          <cell r="A77">
            <v>77</v>
          </cell>
          <cell r="C77">
            <v>0</v>
          </cell>
          <cell r="D77">
            <v>0</v>
          </cell>
        </row>
        <row r="78">
          <cell r="A78">
            <v>78</v>
          </cell>
          <cell r="C78">
            <v>0</v>
          </cell>
          <cell r="D78">
            <v>0</v>
          </cell>
        </row>
        <row r="79">
          <cell r="A79">
            <v>79</v>
          </cell>
          <cell r="C79">
            <v>2139021</v>
          </cell>
          <cell r="D79">
            <v>8743762</v>
          </cell>
        </row>
        <row r="80">
          <cell r="A80">
            <v>80</v>
          </cell>
          <cell r="C80">
            <v>202</v>
          </cell>
          <cell r="D80">
            <v>0</v>
          </cell>
        </row>
        <row r="81">
          <cell r="A81">
            <v>81</v>
          </cell>
          <cell r="C81">
            <v>526105</v>
          </cell>
          <cell r="D81">
            <v>7770969</v>
          </cell>
        </row>
        <row r="82">
          <cell r="A82">
            <v>82</v>
          </cell>
          <cell r="C82">
            <v>1591613</v>
          </cell>
          <cell r="D82">
            <v>944944</v>
          </cell>
        </row>
        <row r="83">
          <cell r="A83">
            <v>83</v>
          </cell>
          <cell r="C83">
            <v>21100</v>
          </cell>
          <cell r="D83">
            <v>27850</v>
          </cell>
        </row>
        <row r="84">
          <cell r="A84">
            <v>84</v>
          </cell>
          <cell r="C84">
            <v>0</v>
          </cell>
          <cell r="D84">
            <v>0</v>
          </cell>
        </row>
        <row r="85">
          <cell r="A85">
            <v>85</v>
          </cell>
          <cell r="C85">
            <v>0</v>
          </cell>
          <cell r="D85">
            <v>0</v>
          </cell>
        </row>
        <row r="86">
          <cell r="A86">
            <v>86</v>
          </cell>
          <cell r="C86">
            <v>1</v>
          </cell>
          <cell r="D86">
            <v>-1</v>
          </cell>
        </row>
        <row r="87">
          <cell r="A87">
            <v>87</v>
          </cell>
          <cell r="C87">
            <v>0</v>
          </cell>
          <cell r="D87">
            <v>0</v>
          </cell>
        </row>
        <row r="88">
          <cell r="A88">
            <v>88</v>
          </cell>
          <cell r="C88">
            <v>378130250</v>
          </cell>
          <cell r="D88">
            <v>404978972</v>
          </cell>
        </row>
        <row r="89">
          <cell r="A89">
            <v>89</v>
          </cell>
          <cell r="C89">
            <v>0</v>
          </cell>
          <cell r="D89">
            <v>0</v>
          </cell>
        </row>
        <row r="90">
          <cell r="A90">
            <v>90</v>
          </cell>
          <cell r="C90">
            <v>0</v>
          </cell>
          <cell r="D90">
            <v>0</v>
          </cell>
        </row>
        <row r="91">
          <cell r="A91">
            <v>91</v>
          </cell>
          <cell r="C91">
            <v>0</v>
          </cell>
          <cell r="D91">
            <v>0</v>
          </cell>
        </row>
        <row r="92">
          <cell r="A92">
            <v>92</v>
          </cell>
          <cell r="C92">
            <v>0</v>
          </cell>
          <cell r="D92">
            <v>0</v>
          </cell>
        </row>
        <row r="93">
          <cell r="A93">
            <v>93</v>
          </cell>
          <cell r="C93">
            <v>0</v>
          </cell>
          <cell r="D93">
            <v>0</v>
          </cell>
        </row>
        <row r="94">
          <cell r="A94">
            <v>94</v>
          </cell>
          <cell r="C94">
            <v>0</v>
          </cell>
          <cell r="D94">
            <v>0</v>
          </cell>
        </row>
        <row r="95">
          <cell r="A95">
            <v>95</v>
          </cell>
          <cell r="C95">
            <v>0</v>
          </cell>
          <cell r="D95">
            <v>0</v>
          </cell>
        </row>
        <row r="96">
          <cell r="A96">
            <v>96</v>
          </cell>
          <cell r="C96">
            <v>0</v>
          </cell>
          <cell r="D96">
            <v>0</v>
          </cell>
        </row>
        <row r="97">
          <cell r="A97">
            <v>97</v>
          </cell>
        </row>
        <row r="98">
          <cell r="A98">
            <v>98</v>
          </cell>
          <cell r="C98">
            <v>0</v>
          </cell>
          <cell r="D98">
            <v>0</v>
          </cell>
        </row>
        <row r="99">
          <cell r="A99">
            <v>99</v>
          </cell>
          <cell r="C99">
            <v>0</v>
          </cell>
          <cell r="D99">
            <v>0</v>
          </cell>
        </row>
        <row r="100">
          <cell r="A100">
            <v>100</v>
          </cell>
          <cell r="C100">
            <v>0</v>
          </cell>
          <cell r="D100">
            <v>0</v>
          </cell>
        </row>
        <row r="101">
          <cell r="A101">
            <v>101</v>
          </cell>
          <cell r="C101">
            <v>0</v>
          </cell>
          <cell r="D101">
            <v>0</v>
          </cell>
        </row>
        <row r="102">
          <cell r="A102">
            <v>102</v>
          </cell>
          <cell r="C102">
            <v>0</v>
          </cell>
          <cell r="D102">
            <v>0</v>
          </cell>
        </row>
        <row r="103">
          <cell r="A103">
            <v>103</v>
          </cell>
          <cell r="C103">
            <v>0</v>
          </cell>
          <cell r="D103">
            <v>0</v>
          </cell>
        </row>
        <row r="104">
          <cell r="A104">
            <v>104</v>
          </cell>
          <cell r="C104">
            <v>0</v>
          </cell>
          <cell r="D104">
            <v>0</v>
          </cell>
        </row>
        <row r="105">
          <cell r="A105">
            <v>105</v>
          </cell>
          <cell r="C105">
            <v>0</v>
          </cell>
          <cell r="D105">
            <v>0</v>
          </cell>
        </row>
        <row r="106">
          <cell r="A106">
            <v>106</v>
          </cell>
          <cell r="C106">
            <v>0</v>
          </cell>
          <cell r="D106">
            <v>0</v>
          </cell>
        </row>
        <row r="107">
          <cell r="A107">
            <v>107</v>
          </cell>
          <cell r="C107">
            <v>0</v>
          </cell>
          <cell r="D107">
            <v>0</v>
          </cell>
        </row>
        <row r="108">
          <cell r="A108">
            <v>108</v>
          </cell>
          <cell r="C108">
            <v>0</v>
          </cell>
          <cell r="D108">
            <v>0</v>
          </cell>
        </row>
        <row r="109">
          <cell r="A109">
            <v>109</v>
          </cell>
          <cell r="C109">
            <v>0</v>
          </cell>
          <cell r="D109">
            <v>0</v>
          </cell>
        </row>
        <row r="110">
          <cell r="A110">
            <v>110</v>
          </cell>
          <cell r="C110">
            <v>0</v>
          </cell>
          <cell r="D110">
            <v>0</v>
          </cell>
        </row>
        <row r="111">
          <cell r="A111">
            <v>111</v>
          </cell>
          <cell r="C111">
            <v>0</v>
          </cell>
          <cell r="D111">
            <v>0</v>
          </cell>
        </row>
        <row r="112">
          <cell r="A112">
            <v>112</v>
          </cell>
          <cell r="C112">
            <v>0</v>
          </cell>
          <cell r="D112">
            <v>0</v>
          </cell>
        </row>
        <row r="113">
          <cell r="A113">
            <v>113</v>
          </cell>
          <cell r="C113">
            <v>0</v>
          </cell>
          <cell r="D113">
            <v>0</v>
          </cell>
        </row>
        <row r="114">
          <cell r="A114">
            <v>114</v>
          </cell>
          <cell r="C114">
            <v>0</v>
          </cell>
          <cell r="D114">
            <v>0</v>
          </cell>
        </row>
        <row r="115">
          <cell r="A115">
            <v>115</v>
          </cell>
          <cell r="C115">
            <v>0</v>
          </cell>
          <cell r="D115">
            <v>0</v>
          </cell>
        </row>
        <row r="116">
          <cell r="A116">
            <v>116</v>
          </cell>
          <cell r="C116">
            <v>0</v>
          </cell>
          <cell r="D116">
            <v>0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  <cell r="C119" t="str">
            <v>TARﾝH : 13/05/201</v>
          </cell>
          <cell r="D119" t="str">
            <v>TARİH : 01/04/201</v>
          </cell>
        </row>
        <row r="120">
          <cell r="A120">
            <v>120</v>
          </cell>
          <cell r="C120" t="str">
            <v>SAAT  : 17:14</v>
          </cell>
          <cell r="D120" t="str">
            <v>SAAT  : 10:40</v>
          </cell>
        </row>
        <row r="121">
          <cell r="A121">
            <v>121</v>
          </cell>
          <cell r="C121" t="str">
            <v>SAYFA : 3</v>
          </cell>
          <cell r="D121" t="str">
            <v>SAYFA : 3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  <cell r="C127" t="str">
            <v>======================</v>
          </cell>
          <cell r="D127" t="str">
            <v>======================</v>
          </cell>
        </row>
        <row r="128">
          <cell r="A128">
            <v>128</v>
          </cell>
          <cell r="C128" t="str">
            <v>TUTAR</v>
          </cell>
          <cell r="D128" t="str">
            <v>TUTAR</v>
          </cell>
        </row>
        <row r="129">
          <cell r="A129">
            <v>129</v>
          </cell>
          <cell r="C129" t="str">
            <v>----------------------</v>
          </cell>
          <cell r="D129" t="str">
            <v>----------------------</v>
          </cell>
        </row>
        <row r="130">
          <cell r="A130">
            <v>130</v>
          </cell>
          <cell r="C130">
            <v>0</v>
          </cell>
          <cell r="D130">
            <v>0</v>
          </cell>
        </row>
        <row r="131">
          <cell r="A131">
            <v>131</v>
          </cell>
          <cell r="C131">
            <v>0</v>
          </cell>
          <cell r="D131">
            <v>0</v>
          </cell>
        </row>
        <row r="132">
          <cell r="A132">
            <v>132</v>
          </cell>
          <cell r="C132">
            <v>0</v>
          </cell>
          <cell r="D132">
            <v>0</v>
          </cell>
        </row>
        <row r="133">
          <cell r="A133">
            <v>133</v>
          </cell>
          <cell r="C133">
            <v>0</v>
          </cell>
          <cell r="D133">
            <v>0</v>
          </cell>
        </row>
        <row r="134">
          <cell r="A134">
            <v>134</v>
          </cell>
          <cell r="C134">
            <v>0</v>
          </cell>
          <cell r="D134">
            <v>0</v>
          </cell>
        </row>
        <row r="135">
          <cell r="A135">
            <v>135</v>
          </cell>
          <cell r="C135">
            <v>0</v>
          </cell>
          <cell r="D135">
            <v>0</v>
          </cell>
        </row>
        <row r="136">
          <cell r="A136">
            <v>136</v>
          </cell>
          <cell r="C136">
            <v>0</v>
          </cell>
          <cell r="D136">
            <v>0</v>
          </cell>
        </row>
        <row r="137">
          <cell r="A137">
            <v>137</v>
          </cell>
          <cell r="C137">
            <v>0</v>
          </cell>
          <cell r="D137">
            <v>0</v>
          </cell>
        </row>
        <row r="138">
          <cell r="A138">
            <v>138</v>
          </cell>
          <cell r="C138">
            <v>0</v>
          </cell>
          <cell r="D138">
            <v>0</v>
          </cell>
        </row>
        <row r="139">
          <cell r="A139">
            <v>139</v>
          </cell>
          <cell r="C139">
            <v>0</v>
          </cell>
          <cell r="D139">
            <v>0</v>
          </cell>
        </row>
        <row r="140">
          <cell r="A140">
            <v>140</v>
          </cell>
          <cell r="C140">
            <v>0</v>
          </cell>
          <cell r="D140">
            <v>0</v>
          </cell>
        </row>
        <row r="141">
          <cell r="A141">
            <v>141</v>
          </cell>
          <cell r="C141">
            <v>0</v>
          </cell>
          <cell r="D141">
            <v>0</v>
          </cell>
        </row>
        <row r="142">
          <cell r="A142">
            <v>142</v>
          </cell>
          <cell r="C142">
            <v>417858</v>
          </cell>
          <cell r="D142">
            <v>96676</v>
          </cell>
        </row>
        <row r="143">
          <cell r="A143">
            <v>143</v>
          </cell>
          <cell r="C143">
            <v>0</v>
          </cell>
          <cell r="D143">
            <v>0</v>
          </cell>
        </row>
        <row r="144">
          <cell r="A144">
            <v>144</v>
          </cell>
          <cell r="C144">
            <v>0</v>
          </cell>
          <cell r="D144">
            <v>0</v>
          </cell>
        </row>
        <row r="145">
          <cell r="A145">
            <v>145</v>
          </cell>
          <cell r="C145">
            <v>0</v>
          </cell>
          <cell r="D145">
            <v>0</v>
          </cell>
        </row>
        <row r="146">
          <cell r="A146">
            <v>146</v>
          </cell>
          <cell r="C146">
            <v>1058218</v>
          </cell>
          <cell r="D146">
            <v>1080255</v>
          </cell>
        </row>
        <row r="147">
          <cell r="A147">
            <v>147</v>
          </cell>
          <cell r="C147">
            <v>873460</v>
          </cell>
          <cell r="D147">
            <v>1005985</v>
          </cell>
        </row>
        <row r="148">
          <cell r="A148">
            <v>148</v>
          </cell>
          <cell r="C148">
            <v>0</v>
          </cell>
          <cell r="D148">
            <v>0</v>
          </cell>
        </row>
        <row r="149">
          <cell r="A149">
            <v>149</v>
          </cell>
          <cell r="C149">
            <v>5832052</v>
          </cell>
          <cell r="D149">
            <v>5342052</v>
          </cell>
        </row>
        <row r="150">
          <cell r="A150">
            <v>150</v>
          </cell>
          <cell r="C150">
            <v>0</v>
          </cell>
          <cell r="D150">
            <v>0</v>
          </cell>
        </row>
        <row r="151">
          <cell r="A151">
            <v>151</v>
          </cell>
          <cell r="C151">
            <v>-7345872</v>
          </cell>
          <cell r="D151">
            <v>-7331616</v>
          </cell>
        </row>
        <row r="152">
          <cell r="A152">
            <v>152</v>
          </cell>
          <cell r="C152">
            <v>0</v>
          </cell>
          <cell r="D152">
            <v>0</v>
          </cell>
        </row>
        <row r="153">
          <cell r="A153">
            <v>153</v>
          </cell>
          <cell r="C153">
            <v>0</v>
          </cell>
          <cell r="D153">
            <v>0</v>
          </cell>
        </row>
        <row r="154">
          <cell r="A154">
            <v>154</v>
          </cell>
          <cell r="C154">
            <v>0</v>
          </cell>
          <cell r="D154">
            <v>0</v>
          </cell>
        </row>
        <row r="155">
          <cell r="A155">
            <v>155</v>
          </cell>
          <cell r="C155">
            <v>0</v>
          </cell>
          <cell r="D155">
            <v>0</v>
          </cell>
        </row>
        <row r="156">
          <cell r="A156">
            <v>156</v>
          </cell>
          <cell r="C156">
            <v>0</v>
          </cell>
          <cell r="D156">
            <v>0</v>
          </cell>
        </row>
        <row r="157">
          <cell r="A157">
            <v>157</v>
          </cell>
          <cell r="C157">
            <v>0</v>
          </cell>
          <cell r="D157">
            <v>0</v>
          </cell>
        </row>
        <row r="158">
          <cell r="A158">
            <v>158</v>
          </cell>
          <cell r="C158">
            <v>0</v>
          </cell>
          <cell r="D158">
            <v>0</v>
          </cell>
        </row>
        <row r="159">
          <cell r="A159">
            <v>159</v>
          </cell>
          <cell r="C159">
            <v>0</v>
          </cell>
          <cell r="D159">
            <v>0</v>
          </cell>
        </row>
        <row r="160">
          <cell r="A160">
            <v>160</v>
          </cell>
          <cell r="C160">
            <v>0</v>
          </cell>
          <cell r="D160">
            <v>0</v>
          </cell>
        </row>
        <row r="161">
          <cell r="A161">
            <v>161</v>
          </cell>
          <cell r="C161">
            <v>0</v>
          </cell>
          <cell r="D161">
            <v>0</v>
          </cell>
        </row>
        <row r="162">
          <cell r="A162">
            <v>162</v>
          </cell>
          <cell r="C162">
            <v>0</v>
          </cell>
          <cell r="D162">
            <v>0</v>
          </cell>
        </row>
        <row r="163">
          <cell r="A163">
            <v>163</v>
          </cell>
          <cell r="C163">
            <v>0</v>
          </cell>
          <cell r="D163">
            <v>0</v>
          </cell>
        </row>
        <row r="164">
          <cell r="A164">
            <v>164</v>
          </cell>
          <cell r="C164">
            <v>0</v>
          </cell>
          <cell r="D164">
            <v>0</v>
          </cell>
        </row>
        <row r="165">
          <cell r="A165">
            <v>165</v>
          </cell>
          <cell r="C165">
            <v>0</v>
          </cell>
          <cell r="D165">
            <v>0</v>
          </cell>
        </row>
        <row r="166">
          <cell r="A166">
            <v>166</v>
          </cell>
          <cell r="C166">
            <v>0</v>
          </cell>
          <cell r="D166">
            <v>0</v>
          </cell>
        </row>
        <row r="167">
          <cell r="A167">
            <v>167</v>
          </cell>
          <cell r="C167">
            <v>0</v>
          </cell>
          <cell r="D167">
            <v>0</v>
          </cell>
        </row>
        <row r="168">
          <cell r="A168">
            <v>168</v>
          </cell>
          <cell r="C168">
            <v>0</v>
          </cell>
          <cell r="D168">
            <v>0</v>
          </cell>
        </row>
        <row r="169">
          <cell r="A169">
            <v>169</v>
          </cell>
          <cell r="C169">
            <v>0</v>
          </cell>
          <cell r="D169">
            <v>0</v>
          </cell>
        </row>
        <row r="170">
          <cell r="A170">
            <v>170</v>
          </cell>
          <cell r="C170">
            <v>0</v>
          </cell>
          <cell r="D170">
            <v>0</v>
          </cell>
        </row>
        <row r="171">
          <cell r="A171">
            <v>171</v>
          </cell>
          <cell r="C171">
            <v>0</v>
          </cell>
          <cell r="D171">
            <v>0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  <cell r="C174" t="str">
            <v>TARﾝH : 13/05/201</v>
          </cell>
          <cell r="D174" t="str">
            <v>TARİH : 01/04/201</v>
          </cell>
        </row>
        <row r="175">
          <cell r="A175">
            <v>175</v>
          </cell>
          <cell r="C175" t="str">
            <v>SAAT  : 17:14</v>
          </cell>
          <cell r="D175" t="str">
            <v>SAAT  : 10:40</v>
          </cell>
        </row>
        <row r="176">
          <cell r="A176">
            <v>176</v>
          </cell>
          <cell r="C176" t="str">
            <v>SAYFA : 4</v>
          </cell>
          <cell r="D176" t="str">
            <v>SAYFA : 4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  <cell r="C182" t="str">
            <v>======================</v>
          </cell>
          <cell r="D182" t="str">
            <v>======================</v>
          </cell>
        </row>
        <row r="183">
          <cell r="A183">
            <v>183</v>
          </cell>
          <cell r="C183" t="str">
            <v>TUTAR</v>
          </cell>
          <cell r="D183" t="str">
            <v>TUTAR</v>
          </cell>
        </row>
        <row r="184">
          <cell r="A184">
            <v>184</v>
          </cell>
          <cell r="C184" t="str">
            <v>----------------------</v>
          </cell>
          <cell r="D184" t="str">
            <v>----------------------</v>
          </cell>
        </row>
        <row r="185">
          <cell r="A185">
            <v>185</v>
          </cell>
        </row>
        <row r="186">
          <cell r="A186">
            <v>186</v>
          </cell>
          <cell r="C186">
            <v>0</v>
          </cell>
          <cell r="D186">
            <v>0</v>
          </cell>
        </row>
        <row r="187">
          <cell r="A187">
            <v>187</v>
          </cell>
          <cell r="C187">
            <v>417858</v>
          </cell>
          <cell r="D187">
            <v>96676</v>
          </cell>
        </row>
        <row r="188">
          <cell r="A188">
            <v>188</v>
          </cell>
          <cell r="C188">
            <v>378548108</v>
          </cell>
          <cell r="D188">
            <v>405075648</v>
          </cell>
        </row>
        <row r="189">
          <cell r="A189">
            <v>189</v>
          </cell>
          <cell r="C189">
            <v>0</v>
          </cell>
          <cell r="D189">
            <v>0</v>
          </cell>
        </row>
        <row r="190">
          <cell r="A190">
            <v>190</v>
          </cell>
          <cell r="C190">
            <v>0</v>
          </cell>
          <cell r="D190">
            <v>0</v>
          </cell>
        </row>
        <row r="191">
          <cell r="A191">
            <v>191</v>
          </cell>
          <cell r="C191">
            <v>0</v>
          </cell>
          <cell r="D191">
            <v>0</v>
          </cell>
        </row>
        <row r="192">
          <cell r="A192">
            <v>192</v>
          </cell>
          <cell r="C192">
            <v>0</v>
          </cell>
          <cell r="D192">
            <v>0</v>
          </cell>
        </row>
        <row r="193">
          <cell r="A193">
            <v>193</v>
          </cell>
          <cell r="C193">
            <v>0</v>
          </cell>
          <cell r="D193">
            <v>0</v>
          </cell>
        </row>
        <row r="194">
          <cell r="A194">
            <v>194</v>
          </cell>
          <cell r="C194">
            <v>0</v>
          </cell>
          <cell r="D194">
            <v>0</v>
          </cell>
        </row>
        <row r="195">
          <cell r="A195">
            <v>195</v>
          </cell>
          <cell r="C195">
            <v>0</v>
          </cell>
          <cell r="D195">
            <v>0</v>
          </cell>
        </row>
        <row r="196">
          <cell r="A196">
            <v>196</v>
          </cell>
          <cell r="C196">
            <v>0</v>
          </cell>
          <cell r="D196">
            <v>0</v>
          </cell>
        </row>
        <row r="197">
          <cell r="A197">
            <v>197</v>
          </cell>
          <cell r="C197">
            <v>0</v>
          </cell>
          <cell r="D197">
            <v>0</v>
          </cell>
        </row>
        <row r="198">
          <cell r="A198">
            <v>198</v>
          </cell>
          <cell r="C198">
            <v>204547</v>
          </cell>
          <cell r="D198">
            <v>-4522068</v>
          </cell>
        </row>
        <row r="199">
          <cell r="A199">
            <v>199</v>
          </cell>
          <cell r="C199">
            <v>204547</v>
          </cell>
          <cell r="D199">
            <v>-4526186</v>
          </cell>
        </row>
        <row r="200">
          <cell r="A200">
            <v>200</v>
          </cell>
          <cell r="C200">
            <v>0</v>
          </cell>
          <cell r="D200">
            <v>0</v>
          </cell>
        </row>
        <row r="201">
          <cell r="A201">
            <v>201</v>
          </cell>
          <cell r="C201">
            <v>0</v>
          </cell>
          <cell r="D201">
            <v>0</v>
          </cell>
        </row>
        <row r="202">
          <cell r="A202">
            <v>202</v>
          </cell>
          <cell r="C202">
            <v>0</v>
          </cell>
          <cell r="D202">
            <v>0</v>
          </cell>
        </row>
        <row r="203">
          <cell r="A203">
            <v>203</v>
          </cell>
          <cell r="C203">
            <v>0</v>
          </cell>
          <cell r="D203">
            <v>4118</v>
          </cell>
        </row>
        <row r="204">
          <cell r="A204">
            <v>204</v>
          </cell>
          <cell r="C204">
            <v>0</v>
          </cell>
          <cell r="D204">
            <v>0</v>
          </cell>
        </row>
        <row r="205">
          <cell r="A205">
            <v>205</v>
          </cell>
          <cell r="C205">
            <v>426039</v>
          </cell>
          <cell r="D205">
            <v>872078</v>
          </cell>
        </row>
        <row r="206">
          <cell r="A206">
            <v>206</v>
          </cell>
          <cell r="C206">
            <v>166</v>
          </cell>
          <cell r="D206">
            <v>95</v>
          </cell>
        </row>
        <row r="207">
          <cell r="A207">
            <v>207</v>
          </cell>
          <cell r="C207">
            <v>0</v>
          </cell>
          <cell r="D207">
            <v>0</v>
          </cell>
        </row>
        <row r="208">
          <cell r="A208">
            <v>208</v>
          </cell>
          <cell r="C208">
            <v>0</v>
          </cell>
          <cell r="D208">
            <v>0</v>
          </cell>
        </row>
        <row r="209">
          <cell r="A209">
            <v>209</v>
          </cell>
          <cell r="C209">
            <v>0</v>
          </cell>
          <cell r="D209">
            <v>0</v>
          </cell>
        </row>
        <row r="210">
          <cell r="A210">
            <v>210</v>
          </cell>
          <cell r="C210">
            <v>425874</v>
          </cell>
          <cell r="D210">
            <v>871983</v>
          </cell>
        </row>
        <row r="211">
          <cell r="A211">
            <v>211</v>
          </cell>
          <cell r="C211">
            <v>0</v>
          </cell>
          <cell r="D211">
            <v>0</v>
          </cell>
        </row>
        <row r="212">
          <cell r="A212">
            <v>212</v>
          </cell>
          <cell r="C212">
            <v>586865</v>
          </cell>
          <cell r="D212">
            <v>6119227</v>
          </cell>
        </row>
        <row r="213">
          <cell r="A213">
            <v>213</v>
          </cell>
          <cell r="C213">
            <v>293761</v>
          </cell>
          <cell r="D213">
            <v>274588</v>
          </cell>
        </row>
        <row r="214">
          <cell r="A214">
            <v>214</v>
          </cell>
          <cell r="C214">
            <v>293104</v>
          </cell>
          <cell r="D214">
            <v>5844639</v>
          </cell>
        </row>
        <row r="215">
          <cell r="A215">
            <v>215</v>
          </cell>
          <cell r="C215">
            <v>0</v>
          </cell>
          <cell r="D215">
            <v>0</v>
          </cell>
        </row>
        <row r="216">
          <cell r="A216">
            <v>216</v>
          </cell>
          <cell r="C216">
            <v>16346396</v>
          </cell>
          <cell r="D216">
            <v>42392834</v>
          </cell>
        </row>
        <row r="217">
          <cell r="A217">
            <v>217</v>
          </cell>
          <cell r="C217">
            <v>3519331</v>
          </cell>
          <cell r="D217">
            <v>26987276</v>
          </cell>
        </row>
        <row r="218">
          <cell r="A218">
            <v>218</v>
          </cell>
          <cell r="C218">
            <v>0</v>
          </cell>
          <cell r="D218">
            <v>0</v>
          </cell>
        </row>
        <row r="219">
          <cell r="A219">
            <v>219</v>
          </cell>
          <cell r="C219">
            <v>0</v>
          </cell>
          <cell r="D219">
            <v>0</v>
          </cell>
        </row>
        <row r="220">
          <cell r="A220">
            <v>220</v>
          </cell>
          <cell r="C220">
            <v>10188390</v>
          </cell>
          <cell r="D220">
            <v>13473730</v>
          </cell>
        </row>
        <row r="221">
          <cell r="A221">
            <v>221</v>
          </cell>
          <cell r="C221">
            <v>2253675</v>
          </cell>
          <cell r="D221">
            <v>1836246</v>
          </cell>
        </row>
        <row r="222">
          <cell r="A222">
            <v>222</v>
          </cell>
          <cell r="C222">
            <v>0</v>
          </cell>
          <cell r="D222">
            <v>0</v>
          </cell>
        </row>
        <row r="223">
          <cell r="A223">
            <v>223</v>
          </cell>
          <cell r="C223">
            <v>385000</v>
          </cell>
          <cell r="D223">
            <v>95582</v>
          </cell>
        </row>
        <row r="224">
          <cell r="A224">
            <v>224</v>
          </cell>
          <cell r="C224">
            <v>2681275</v>
          </cell>
          <cell r="D224">
            <v>8958846</v>
          </cell>
        </row>
        <row r="225">
          <cell r="A225">
            <v>225</v>
          </cell>
          <cell r="C225">
            <v>1166131</v>
          </cell>
          <cell r="D225">
            <v>7658106</v>
          </cell>
        </row>
        <row r="226">
          <cell r="A226">
            <v>226</v>
          </cell>
          <cell r="C226">
            <v>39684</v>
          </cell>
          <cell r="D226">
            <v>61134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  <cell r="C229" t="str">
            <v>TARﾝH : 13/05/201</v>
          </cell>
          <cell r="D229" t="str">
            <v>TARİH : 01/04/201</v>
          </cell>
        </row>
        <row r="230">
          <cell r="A230">
            <v>230</v>
          </cell>
          <cell r="C230" t="str">
            <v>SAAT  : 17:14</v>
          </cell>
          <cell r="D230" t="str">
            <v>SAAT  : 10:40</v>
          </cell>
        </row>
        <row r="231">
          <cell r="A231">
            <v>231</v>
          </cell>
          <cell r="C231" t="str">
            <v>SAYFA : 5</v>
          </cell>
          <cell r="D231" t="str">
            <v>SAYFA : 5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  <cell r="C237" t="str">
            <v>======================</v>
          </cell>
          <cell r="D237" t="str">
            <v>======================</v>
          </cell>
        </row>
        <row r="238">
          <cell r="A238">
            <v>238</v>
          </cell>
          <cell r="C238" t="str">
            <v>TUTAR</v>
          </cell>
          <cell r="D238" t="str">
            <v>TUTAR</v>
          </cell>
        </row>
        <row r="239">
          <cell r="A239">
            <v>239</v>
          </cell>
          <cell r="C239" t="str">
            <v>----------------------</v>
          </cell>
          <cell r="D239" t="str">
            <v>----------------------</v>
          </cell>
        </row>
        <row r="240">
          <cell r="A240">
            <v>240</v>
          </cell>
          <cell r="C240">
            <v>0</v>
          </cell>
          <cell r="D240">
            <v>0</v>
          </cell>
        </row>
        <row r="241">
          <cell r="A241">
            <v>241</v>
          </cell>
          <cell r="C241">
            <v>145194</v>
          </cell>
          <cell r="D241">
            <v>118080</v>
          </cell>
        </row>
        <row r="242">
          <cell r="A242">
            <v>242</v>
          </cell>
          <cell r="C242">
            <v>1330266</v>
          </cell>
          <cell r="D242">
            <v>1121525</v>
          </cell>
        </row>
        <row r="243">
          <cell r="A243">
            <v>243</v>
          </cell>
          <cell r="C243">
            <v>0</v>
          </cell>
          <cell r="D243">
            <v>0</v>
          </cell>
        </row>
        <row r="244">
          <cell r="A244">
            <v>244</v>
          </cell>
          <cell r="C244">
            <v>0</v>
          </cell>
          <cell r="D244">
            <v>0</v>
          </cell>
        </row>
        <row r="245">
          <cell r="A245">
            <v>245</v>
          </cell>
          <cell r="C245">
            <v>974588</v>
          </cell>
          <cell r="D245">
            <v>897506</v>
          </cell>
        </row>
        <row r="246">
          <cell r="A246">
            <v>246</v>
          </cell>
        </row>
        <row r="247">
          <cell r="A247">
            <v>247</v>
          </cell>
          <cell r="C247">
            <v>0</v>
          </cell>
          <cell r="D247">
            <v>0</v>
          </cell>
        </row>
        <row r="248">
          <cell r="A248">
            <v>248</v>
          </cell>
          <cell r="C248">
            <v>974588</v>
          </cell>
          <cell r="D248">
            <v>897506</v>
          </cell>
        </row>
        <row r="249">
          <cell r="A249">
            <v>249</v>
          </cell>
          <cell r="C249">
            <v>1120322</v>
          </cell>
          <cell r="D249">
            <v>1313983</v>
          </cell>
        </row>
        <row r="250">
          <cell r="A250">
            <v>250</v>
          </cell>
          <cell r="C250">
            <v>461845</v>
          </cell>
          <cell r="D250">
            <v>569629</v>
          </cell>
        </row>
        <row r="251">
          <cell r="A251">
            <v>251</v>
          </cell>
          <cell r="C251">
            <v>0</v>
          </cell>
          <cell r="D251">
            <v>0</v>
          </cell>
        </row>
        <row r="252">
          <cell r="A252">
            <v>252</v>
          </cell>
          <cell r="C252">
            <v>658475</v>
          </cell>
          <cell r="D252">
            <v>744353</v>
          </cell>
        </row>
        <row r="253">
          <cell r="A253">
            <v>253</v>
          </cell>
          <cell r="C253">
            <v>1746097</v>
          </cell>
          <cell r="D253">
            <v>939700</v>
          </cell>
        </row>
        <row r="254">
          <cell r="A254">
            <v>254</v>
          </cell>
          <cell r="C254">
            <v>1141717</v>
          </cell>
          <cell r="D254">
            <v>142315</v>
          </cell>
        </row>
        <row r="255">
          <cell r="A255">
            <v>255</v>
          </cell>
          <cell r="C255">
            <v>0</v>
          </cell>
          <cell r="D255">
            <v>0</v>
          </cell>
        </row>
        <row r="256">
          <cell r="A256">
            <v>256</v>
          </cell>
          <cell r="C256">
            <v>604380</v>
          </cell>
          <cell r="D256">
            <v>797385</v>
          </cell>
        </row>
        <row r="257">
          <cell r="A257">
            <v>257</v>
          </cell>
          <cell r="C257">
            <v>24086127</v>
          </cell>
          <cell r="D257">
            <v>56972104</v>
          </cell>
        </row>
        <row r="258">
          <cell r="A258">
            <v>258</v>
          </cell>
          <cell r="C258">
            <v>0</v>
          </cell>
          <cell r="D258">
            <v>0</v>
          </cell>
        </row>
        <row r="259">
          <cell r="A259">
            <v>259</v>
          </cell>
          <cell r="C259">
            <v>0</v>
          </cell>
          <cell r="D259">
            <v>0</v>
          </cell>
        </row>
        <row r="260">
          <cell r="A260">
            <v>260</v>
          </cell>
          <cell r="C260">
            <v>0</v>
          </cell>
          <cell r="D260">
            <v>0</v>
          </cell>
        </row>
        <row r="261">
          <cell r="A261">
            <v>261</v>
          </cell>
          <cell r="C261">
            <v>0</v>
          </cell>
          <cell r="D261">
            <v>0</v>
          </cell>
        </row>
        <row r="262">
          <cell r="A262">
            <v>262</v>
          </cell>
          <cell r="C262">
            <v>0</v>
          </cell>
          <cell r="D262">
            <v>0</v>
          </cell>
        </row>
        <row r="263">
          <cell r="A263">
            <v>263</v>
          </cell>
          <cell r="C263">
            <v>0</v>
          </cell>
          <cell r="D263">
            <v>0</v>
          </cell>
        </row>
        <row r="264">
          <cell r="A264">
            <v>264</v>
          </cell>
          <cell r="C264">
            <v>0</v>
          </cell>
          <cell r="D264">
            <v>0</v>
          </cell>
        </row>
        <row r="265">
          <cell r="A265">
            <v>265</v>
          </cell>
          <cell r="C265">
            <v>0</v>
          </cell>
          <cell r="D265">
            <v>0</v>
          </cell>
        </row>
        <row r="266">
          <cell r="A266">
            <v>266</v>
          </cell>
          <cell r="C266">
            <v>0</v>
          </cell>
          <cell r="D266">
            <v>0</v>
          </cell>
        </row>
        <row r="267">
          <cell r="A267">
            <v>267</v>
          </cell>
          <cell r="C267">
            <v>0</v>
          </cell>
          <cell r="D267">
            <v>0</v>
          </cell>
        </row>
        <row r="268">
          <cell r="A268">
            <v>268</v>
          </cell>
          <cell r="C268">
            <v>0</v>
          </cell>
          <cell r="D268">
            <v>0</v>
          </cell>
        </row>
        <row r="269">
          <cell r="A269">
            <v>269</v>
          </cell>
          <cell r="C269">
            <v>0</v>
          </cell>
          <cell r="D269">
            <v>0</v>
          </cell>
        </row>
        <row r="270">
          <cell r="A270">
            <v>270</v>
          </cell>
          <cell r="C270">
            <v>0</v>
          </cell>
          <cell r="D270">
            <v>0</v>
          </cell>
        </row>
        <row r="271">
          <cell r="A271">
            <v>271</v>
          </cell>
          <cell r="C271">
            <v>0</v>
          </cell>
          <cell r="D271">
            <v>0</v>
          </cell>
        </row>
        <row r="272">
          <cell r="A272">
            <v>272</v>
          </cell>
          <cell r="C272">
            <v>0</v>
          </cell>
          <cell r="D272">
            <v>0</v>
          </cell>
        </row>
        <row r="273">
          <cell r="A273">
            <v>273</v>
          </cell>
          <cell r="C273">
            <v>0</v>
          </cell>
          <cell r="D273">
            <v>0</v>
          </cell>
        </row>
        <row r="274">
          <cell r="A274">
            <v>274</v>
          </cell>
          <cell r="C274">
            <v>0</v>
          </cell>
          <cell r="D274">
            <v>0</v>
          </cell>
        </row>
        <row r="275">
          <cell r="A275">
            <v>275</v>
          </cell>
          <cell r="C275">
            <v>0</v>
          </cell>
          <cell r="D275">
            <v>0</v>
          </cell>
        </row>
        <row r="276">
          <cell r="A276">
            <v>276</v>
          </cell>
          <cell r="C276">
            <v>0</v>
          </cell>
          <cell r="D276">
            <v>0</v>
          </cell>
        </row>
        <row r="277">
          <cell r="A277">
            <v>277</v>
          </cell>
          <cell r="C277">
            <v>0</v>
          </cell>
          <cell r="D277">
            <v>0</v>
          </cell>
        </row>
        <row r="278">
          <cell r="A278">
            <v>278</v>
          </cell>
          <cell r="C278">
            <v>0</v>
          </cell>
          <cell r="D278">
            <v>0</v>
          </cell>
        </row>
        <row r="279">
          <cell r="A279">
            <v>279</v>
          </cell>
          <cell r="C279">
            <v>0</v>
          </cell>
          <cell r="D279">
            <v>0</v>
          </cell>
        </row>
        <row r="280">
          <cell r="A280">
            <v>280</v>
          </cell>
          <cell r="C280">
            <v>0</v>
          </cell>
          <cell r="D280">
            <v>0</v>
          </cell>
        </row>
        <row r="281">
          <cell r="A281">
            <v>281</v>
          </cell>
          <cell r="C281">
            <v>0</v>
          </cell>
          <cell r="D281">
            <v>0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  <cell r="C284" t="str">
            <v>TARﾝH : 13/05/201</v>
          </cell>
          <cell r="D284" t="str">
            <v>TARİH : 01/04/201</v>
          </cell>
        </row>
        <row r="285">
          <cell r="A285">
            <v>285</v>
          </cell>
          <cell r="C285" t="str">
            <v>SAAT  : 17:14</v>
          </cell>
          <cell r="D285" t="str">
            <v>SAAT  : 10:40</v>
          </cell>
        </row>
        <row r="286">
          <cell r="A286">
            <v>286</v>
          </cell>
          <cell r="C286" t="str">
            <v>SAYFA : 6</v>
          </cell>
          <cell r="D286" t="str">
            <v>SAYFA : 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  <cell r="C292" t="str">
            <v>======================</v>
          </cell>
          <cell r="D292" t="str">
            <v>======================</v>
          </cell>
        </row>
        <row r="293">
          <cell r="A293">
            <v>293</v>
          </cell>
          <cell r="C293" t="str">
            <v>TUTAR</v>
          </cell>
          <cell r="D293" t="str">
            <v>TUTAR</v>
          </cell>
        </row>
        <row r="294">
          <cell r="A294">
            <v>294</v>
          </cell>
          <cell r="C294" t="str">
            <v>----------------------</v>
          </cell>
          <cell r="D294" t="str">
            <v>----------------------</v>
          </cell>
        </row>
        <row r="295">
          <cell r="A295">
            <v>295</v>
          </cell>
          <cell r="C295">
            <v>0</v>
          </cell>
          <cell r="D295">
            <v>0</v>
          </cell>
        </row>
        <row r="296">
          <cell r="A296">
            <v>296</v>
          </cell>
          <cell r="C296">
            <v>0</v>
          </cell>
          <cell r="D296">
            <v>0</v>
          </cell>
        </row>
        <row r="297">
          <cell r="A297">
            <v>297</v>
          </cell>
          <cell r="C297">
            <v>281367025</v>
          </cell>
          <cell r="D297">
            <v>275958908</v>
          </cell>
        </row>
        <row r="298">
          <cell r="A298">
            <v>298</v>
          </cell>
          <cell r="C298">
            <v>0</v>
          </cell>
          <cell r="D298">
            <v>0</v>
          </cell>
        </row>
        <row r="299">
          <cell r="A299">
            <v>299</v>
          </cell>
          <cell r="C299">
            <v>0</v>
          </cell>
          <cell r="D299">
            <v>0</v>
          </cell>
        </row>
        <row r="300">
          <cell r="A300">
            <v>300</v>
          </cell>
          <cell r="C300">
            <v>188181463</v>
          </cell>
          <cell r="D300">
            <v>202926513</v>
          </cell>
        </row>
        <row r="301">
          <cell r="A301">
            <v>301</v>
          </cell>
          <cell r="C301">
            <v>0</v>
          </cell>
          <cell r="D301">
            <v>0</v>
          </cell>
        </row>
        <row r="302">
          <cell r="A302">
            <v>302</v>
          </cell>
          <cell r="C302">
            <v>0</v>
          </cell>
          <cell r="D302">
            <v>0</v>
          </cell>
        </row>
        <row r="303">
          <cell r="A303">
            <v>303</v>
          </cell>
          <cell r="C303">
            <v>78712584</v>
          </cell>
          <cell r="D303">
            <v>78217364</v>
          </cell>
        </row>
        <row r="304">
          <cell r="A304">
            <v>304</v>
          </cell>
          <cell r="C304">
            <v>14472979</v>
          </cell>
          <cell r="D304">
            <v>-5184969</v>
          </cell>
        </row>
        <row r="305">
          <cell r="A305">
            <v>305</v>
          </cell>
          <cell r="C305">
            <v>0</v>
          </cell>
          <cell r="D305">
            <v>0</v>
          </cell>
        </row>
        <row r="306">
          <cell r="A306">
            <v>306</v>
          </cell>
          <cell r="C306">
            <v>0</v>
          </cell>
          <cell r="D306">
            <v>0</v>
          </cell>
        </row>
        <row r="307">
          <cell r="A307">
            <v>307</v>
          </cell>
          <cell r="C307">
            <v>0</v>
          </cell>
          <cell r="D307">
            <v>0</v>
          </cell>
        </row>
        <row r="308">
          <cell r="A308">
            <v>308</v>
          </cell>
          <cell r="C308">
            <v>0</v>
          </cell>
          <cell r="D308">
            <v>0</v>
          </cell>
        </row>
        <row r="309">
          <cell r="A309">
            <v>309</v>
          </cell>
          <cell r="C309">
            <v>226393</v>
          </cell>
          <cell r="D309">
            <v>339858</v>
          </cell>
        </row>
        <row r="310">
          <cell r="A310">
            <v>310</v>
          </cell>
          <cell r="C310">
            <v>226393</v>
          </cell>
          <cell r="D310">
            <v>339858</v>
          </cell>
        </row>
        <row r="311">
          <cell r="A311">
            <v>311</v>
          </cell>
          <cell r="C311">
            <v>0</v>
          </cell>
          <cell r="D311">
            <v>0</v>
          </cell>
        </row>
        <row r="312">
          <cell r="A312">
            <v>312</v>
          </cell>
          <cell r="C312">
            <v>0</v>
          </cell>
          <cell r="D312">
            <v>0</v>
          </cell>
        </row>
        <row r="313">
          <cell r="A313">
            <v>313</v>
          </cell>
          <cell r="C313">
            <v>0</v>
          </cell>
          <cell r="D313">
            <v>0</v>
          </cell>
        </row>
        <row r="314">
          <cell r="A314">
            <v>314</v>
          </cell>
          <cell r="C314">
            <v>0</v>
          </cell>
          <cell r="D314">
            <v>0</v>
          </cell>
        </row>
        <row r="315">
          <cell r="A315">
            <v>315</v>
          </cell>
          <cell r="C315">
            <v>0</v>
          </cell>
          <cell r="D315">
            <v>0</v>
          </cell>
        </row>
        <row r="316">
          <cell r="A316">
            <v>316</v>
          </cell>
          <cell r="C316">
            <v>0</v>
          </cell>
          <cell r="D316">
            <v>0</v>
          </cell>
        </row>
        <row r="317">
          <cell r="A317">
            <v>317</v>
          </cell>
          <cell r="C317">
            <v>0</v>
          </cell>
          <cell r="D317">
            <v>0</v>
          </cell>
        </row>
        <row r="318">
          <cell r="A318">
            <v>318</v>
          </cell>
          <cell r="C318">
            <v>0</v>
          </cell>
          <cell r="D318">
            <v>0</v>
          </cell>
        </row>
        <row r="319">
          <cell r="A319">
            <v>319</v>
          </cell>
          <cell r="C319">
            <v>281593418</v>
          </cell>
          <cell r="D319">
            <v>276298766</v>
          </cell>
        </row>
        <row r="320">
          <cell r="A320">
            <v>320</v>
          </cell>
          <cell r="C320">
            <v>31265000</v>
          </cell>
          <cell r="D320">
            <v>26655000</v>
          </cell>
        </row>
        <row r="321">
          <cell r="A321">
            <v>321</v>
          </cell>
          <cell r="C321">
            <v>31265000</v>
          </cell>
          <cell r="D321">
            <v>26655000</v>
          </cell>
        </row>
        <row r="322">
          <cell r="A322">
            <v>322</v>
          </cell>
          <cell r="C322">
            <v>0</v>
          </cell>
          <cell r="D322">
            <v>0</v>
          </cell>
        </row>
        <row r="323">
          <cell r="A323">
            <v>323</v>
          </cell>
          <cell r="C323">
            <v>0</v>
          </cell>
          <cell r="D323">
            <v>0</v>
          </cell>
        </row>
        <row r="324">
          <cell r="A324">
            <v>324</v>
          </cell>
          <cell r="C324">
            <v>0</v>
          </cell>
          <cell r="D324">
            <v>0</v>
          </cell>
        </row>
        <row r="325">
          <cell r="A325">
            <v>325</v>
          </cell>
          <cell r="C325">
            <v>0</v>
          </cell>
          <cell r="D325">
            <v>33594</v>
          </cell>
        </row>
        <row r="326">
          <cell r="A326">
            <v>326</v>
          </cell>
          <cell r="C326">
            <v>0</v>
          </cell>
          <cell r="D326">
            <v>0</v>
          </cell>
        </row>
        <row r="327">
          <cell r="A327">
            <v>327</v>
          </cell>
          <cell r="C327">
            <v>0</v>
          </cell>
          <cell r="D327">
            <v>0</v>
          </cell>
        </row>
        <row r="328">
          <cell r="A328">
            <v>328</v>
          </cell>
          <cell r="C328">
            <v>0</v>
          </cell>
          <cell r="D328">
            <v>0</v>
          </cell>
        </row>
        <row r="329">
          <cell r="A329">
            <v>329</v>
          </cell>
          <cell r="C329">
            <v>0</v>
          </cell>
          <cell r="D329">
            <v>0</v>
          </cell>
        </row>
        <row r="330">
          <cell r="A330">
            <v>330</v>
          </cell>
          <cell r="C330">
            <v>0</v>
          </cell>
          <cell r="D330">
            <v>33594</v>
          </cell>
        </row>
        <row r="331">
          <cell r="A331">
            <v>331</v>
          </cell>
          <cell r="C331">
            <v>35721369</v>
          </cell>
          <cell r="D331">
            <v>11352280</v>
          </cell>
        </row>
        <row r="332">
          <cell r="A332">
            <v>332</v>
          </cell>
          <cell r="C332">
            <v>12363489</v>
          </cell>
          <cell r="D332">
            <v>7972165</v>
          </cell>
        </row>
        <row r="333">
          <cell r="A333">
            <v>333</v>
          </cell>
          <cell r="C333">
            <v>0</v>
          </cell>
          <cell r="D333">
            <v>0</v>
          </cell>
        </row>
        <row r="334">
          <cell r="A334">
            <v>334</v>
          </cell>
          <cell r="C334">
            <v>16910555</v>
          </cell>
          <cell r="D334">
            <v>0</v>
          </cell>
        </row>
        <row r="335">
          <cell r="A335">
            <v>335</v>
          </cell>
          <cell r="C335">
            <v>0</v>
          </cell>
          <cell r="D335">
            <v>0</v>
          </cell>
        </row>
        <row r="336">
          <cell r="A336">
            <v>336</v>
          </cell>
          <cell r="C336">
            <v>6447324</v>
          </cell>
          <cell r="D336">
            <v>3380115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  <cell r="C339" t="str">
            <v>TARﾝH : 13/05/201</v>
          </cell>
          <cell r="D339" t="str">
            <v>TARİH : 01/04/201</v>
          </cell>
        </row>
        <row r="340">
          <cell r="A340">
            <v>340</v>
          </cell>
          <cell r="C340" t="str">
            <v>SAAT  : 17:14</v>
          </cell>
          <cell r="D340" t="str">
            <v>SAAT  : 10:40</v>
          </cell>
        </row>
        <row r="341">
          <cell r="A341">
            <v>341</v>
          </cell>
          <cell r="C341" t="str">
            <v>SAYFA : 7</v>
          </cell>
          <cell r="D341" t="str">
            <v>SAYFA : 7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  <cell r="C347" t="str">
            <v>======================</v>
          </cell>
          <cell r="D347" t="str">
            <v>======================</v>
          </cell>
        </row>
        <row r="348">
          <cell r="A348">
            <v>348</v>
          </cell>
          <cell r="C348" t="str">
            <v>TUTAR</v>
          </cell>
          <cell r="D348" t="str">
            <v>TUTAR</v>
          </cell>
        </row>
        <row r="349">
          <cell r="A349">
            <v>349</v>
          </cell>
          <cell r="C349" t="str">
            <v>----------------------</v>
          </cell>
          <cell r="D349" t="str">
            <v>----------------------</v>
          </cell>
        </row>
        <row r="350">
          <cell r="A350">
            <v>350</v>
          </cell>
          <cell r="C350">
            <v>0</v>
          </cell>
          <cell r="D350">
            <v>0</v>
          </cell>
        </row>
        <row r="351">
          <cell r="A351">
            <v>351</v>
          </cell>
          <cell r="C351">
            <v>0</v>
          </cell>
          <cell r="D351">
            <v>3423306</v>
          </cell>
        </row>
        <row r="352">
          <cell r="A352">
            <v>352</v>
          </cell>
          <cell r="C352">
            <v>0</v>
          </cell>
          <cell r="D352">
            <v>3423306</v>
          </cell>
        </row>
        <row r="353">
          <cell r="A353">
            <v>353</v>
          </cell>
          <cell r="C353">
            <v>0</v>
          </cell>
          <cell r="D353">
            <v>-451634</v>
          </cell>
        </row>
        <row r="354">
          <cell r="A354">
            <v>354</v>
          </cell>
          <cell r="C354">
            <v>0</v>
          </cell>
          <cell r="D354">
            <v>-451634</v>
          </cell>
        </row>
        <row r="355">
          <cell r="A355">
            <v>355</v>
          </cell>
          <cell r="C355">
            <v>5882191</v>
          </cell>
          <cell r="D355">
            <v>2974955</v>
          </cell>
        </row>
        <row r="356">
          <cell r="A356">
            <v>356</v>
          </cell>
          <cell r="C356">
            <v>5882191</v>
          </cell>
          <cell r="D356">
            <v>2974955</v>
          </cell>
        </row>
        <row r="357">
          <cell r="A357">
            <v>357</v>
          </cell>
        </row>
        <row r="358">
          <cell r="A358">
            <v>358</v>
          </cell>
          <cell r="C358">
            <v>66986369</v>
          </cell>
          <cell r="D358">
            <v>68325719</v>
          </cell>
        </row>
        <row r="359">
          <cell r="A359">
            <v>359</v>
          </cell>
          <cell r="C359">
            <v>378548106</v>
          </cell>
          <cell r="D359">
            <v>380731211</v>
          </cell>
        </row>
        <row r="360">
          <cell r="A360">
            <v>360</v>
          </cell>
        </row>
        <row r="361">
          <cell r="A361">
            <v>361</v>
          </cell>
          <cell r="C361">
            <v>-3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  <cell r="C394" t="str">
            <v>TARﾝH : 13/05/201</v>
          </cell>
        </row>
        <row r="395">
          <cell r="A395">
            <v>395</v>
          </cell>
          <cell r="C395" t="str">
            <v>SAAT  : 17:14</v>
          </cell>
        </row>
        <row r="396">
          <cell r="A396">
            <v>396</v>
          </cell>
          <cell r="C396" t="str">
            <v>SAYFA : 8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  <cell r="C402" t="str">
            <v>======================</v>
          </cell>
        </row>
        <row r="403">
          <cell r="A403">
            <v>403</v>
          </cell>
          <cell r="C403" t="str">
            <v>TUTAR</v>
          </cell>
        </row>
        <row r="404">
          <cell r="A404">
            <v>404</v>
          </cell>
          <cell r="C404" t="str">
            <v>----------------------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  <cell r="C449" t="str">
            <v>TARﾝH : 13/05/201</v>
          </cell>
        </row>
        <row r="450">
          <cell r="A450">
            <v>450</v>
          </cell>
          <cell r="C450" t="str">
            <v>SAAT  : 17:14</v>
          </cell>
        </row>
        <row r="451">
          <cell r="A451">
            <v>451</v>
          </cell>
          <cell r="C451" t="str">
            <v>SAYFA : 9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  <cell r="C457" t="str">
            <v>======================</v>
          </cell>
        </row>
        <row r="458">
          <cell r="A458">
            <v>458</v>
          </cell>
          <cell r="C458" t="str">
            <v>TUTAR</v>
          </cell>
        </row>
        <row r="459">
          <cell r="A459">
            <v>459</v>
          </cell>
          <cell r="C459" t="str">
            <v>----------------------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  <cell r="C504" t="str">
            <v>TARﾝH : 13/05/201</v>
          </cell>
        </row>
        <row r="505">
          <cell r="A505">
            <v>505</v>
          </cell>
          <cell r="C505" t="str">
            <v>SAAT  : 17:14</v>
          </cell>
        </row>
        <row r="506">
          <cell r="A506">
            <v>506</v>
          </cell>
          <cell r="C506" t="str">
            <v>SAYFA : 10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  <cell r="C512" t="str">
            <v>======================</v>
          </cell>
        </row>
        <row r="513">
          <cell r="A513">
            <v>513</v>
          </cell>
          <cell r="C513" t="str">
            <v>TUTAR</v>
          </cell>
        </row>
        <row r="514">
          <cell r="A514">
            <v>514</v>
          </cell>
          <cell r="C514" t="str">
            <v>----------------------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7.375" style="0" customWidth="1"/>
    <col min="2" max="2" width="4.125" style="0" hidden="1" customWidth="1"/>
    <col min="3" max="3" width="13.875" style="0" customWidth="1"/>
    <col min="4" max="4" width="13.875" style="0" hidden="1" customWidth="1"/>
    <col min="5" max="5" width="11.75390625" style="0" customWidth="1"/>
    <col min="6" max="6" width="14.375" style="0" bestFit="1" customWidth="1"/>
    <col min="7" max="7" width="9.875" style="0" customWidth="1"/>
  </cols>
  <sheetData>
    <row r="3" ht="13.5" thickBot="1">
      <c r="A3" s="21"/>
    </row>
    <row r="4" spans="1:4" ht="12.75">
      <c r="A4" s="22" t="s">
        <v>113</v>
      </c>
      <c r="B4" s="23"/>
      <c r="C4" s="24"/>
      <c r="D4" s="24"/>
    </row>
    <row r="5" spans="1:4" ht="12.75">
      <c r="A5" s="25" t="s">
        <v>114</v>
      </c>
      <c r="B5" s="19"/>
      <c r="C5" s="17" t="s">
        <v>1</v>
      </c>
      <c r="D5" s="17" t="s">
        <v>1</v>
      </c>
    </row>
    <row r="6" spans="1:4" ht="12.75">
      <c r="A6" s="25" t="s">
        <v>115</v>
      </c>
      <c r="B6" s="19"/>
      <c r="C6" s="17" t="s">
        <v>3</v>
      </c>
      <c r="D6" s="17" t="s">
        <v>3</v>
      </c>
    </row>
    <row r="7" spans="1:4" ht="16.5" thickBot="1">
      <c r="A7" s="26"/>
      <c r="B7" s="19"/>
      <c r="C7" s="27">
        <v>40268</v>
      </c>
      <c r="D7" s="27">
        <f>+C7-365</f>
        <v>39903</v>
      </c>
    </row>
    <row r="8" spans="1:4" ht="13.5" thickBot="1">
      <c r="A8" s="28" t="s">
        <v>116</v>
      </c>
      <c r="B8" s="29"/>
      <c r="C8" s="29"/>
      <c r="D8" s="29"/>
    </row>
    <row r="9" spans="1:4" ht="12.75">
      <c r="A9" s="30" t="s">
        <v>117</v>
      </c>
      <c r="B9" s="13" t="s">
        <v>0</v>
      </c>
      <c r="C9" s="31"/>
      <c r="D9" s="31"/>
    </row>
    <row r="10" spans="1:4" ht="12.75">
      <c r="A10" s="30"/>
      <c r="B10" s="13" t="s">
        <v>2</v>
      </c>
      <c r="C10" s="31"/>
      <c r="D10" s="31"/>
    </row>
    <row r="11" spans="1:4" ht="13.5" thickBot="1">
      <c r="A11" s="32"/>
      <c r="B11" s="33"/>
      <c r="C11" s="34"/>
      <c r="D11" s="34"/>
    </row>
    <row r="12" spans="1:6" ht="13.5" thickBot="1">
      <c r="A12" s="35" t="s">
        <v>118</v>
      </c>
      <c r="B12" s="36"/>
      <c r="C12" s="37">
        <f>SUM(C13:C17)</f>
        <v>4884542</v>
      </c>
      <c r="D12" s="37" t="e">
        <f>SUM(D13:D17)</f>
        <v>#VALUE!</v>
      </c>
      <c r="F12" s="15"/>
    </row>
    <row r="13" spans="1:6" ht="13.5" thickBot="1">
      <c r="A13" s="7" t="s">
        <v>119</v>
      </c>
      <c r="B13" s="8"/>
      <c r="C13" s="38"/>
      <c r="D13" s="38"/>
      <c r="F13" s="15"/>
    </row>
    <row r="14" spans="1:6" ht="13.5" thickBot="1">
      <c r="A14" s="7" t="s">
        <v>120</v>
      </c>
      <c r="B14" s="8"/>
      <c r="C14" s="38"/>
      <c r="D14" s="38"/>
      <c r="F14" s="15"/>
    </row>
    <row r="15" spans="1:6" ht="13.5" thickBot="1">
      <c r="A15" s="7" t="s">
        <v>121</v>
      </c>
      <c r="B15" s="8"/>
      <c r="C15" s="38">
        <v>4881524</v>
      </c>
      <c r="D15" s="38" t="e">
        <f>+SUMIF('[1]Sayfa1'!A:A,17,'[1]Sayfa1'!D:D)</f>
        <v>#VALUE!</v>
      </c>
      <c r="F15" s="15"/>
    </row>
    <row r="16" spans="1:6" ht="13.5" thickBot="1">
      <c r="A16" s="7" t="s">
        <v>122</v>
      </c>
      <c r="B16" s="8"/>
      <c r="C16" s="38">
        <v>0</v>
      </c>
      <c r="D16" s="38" t="e">
        <f>+SUMIF('[1]Sayfa1'!A:A,18,'[1]Sayfa1'!D:D)</f>
        <v>#VALUE!</v>
      </c>
      <c r="F16" s="15"/>
    </row>
    <row r="17" spans="1:6" ht="13.5" thickBot="1">
      <c r="A17" s="7" t="s">
        <v>123</v>
      </c>
      <c r="B17" s="8"/>
      <c r="C17" s="38">
        <v>3018</v>
      </c>
      <c r="D17" s="38" t="e">
        <f>+SUMIF('[1]Sayfa1'!A:A,19,'[1]Sayfa1'!D:D)</f>
        <v>#VALUE!</v>
      </c>
      <c r="F17" s="15"/>
    </row>
    <row r="18" spans="1:6" ht="13.5" thickBot="1">
      <c r="A18" s="35" t="s">
        <v>124</v>
      </c>
      <c r="B18" s="36"/>
      <c r="C18" s="37">
        <f>SUM(C19:C26)</f>
        <v>365516019</v>
      </c>
      <c r="D18" s="37" t="e">
        <f>SUM(D19:D26)</f>
        <v>#VALUE!</v>
      </c>
      <c r="F18" s="15"/>
    </row>
    <row r="19" spans="1:6" ht="13.5" thickBot="1">
      <c r="A19" s="7" t="s">
        <v>125</v>
      </c>
      <c r="B19" s="8"/>
      <c r="C19" s="38">
        <v>106181079</v>
      </c>
      <c r="D19" s="38" t="e">
        <f>+SUMIF('[1]Sayfa1'!A:A,21,'[1]Sayfa1'!D:D)</f>
        <v>#VALUE!</v>
      </c>
      <c r="F19" s="15"/>
    </row>
    <row r="20" spans="1:6" ht="13.5" thickBot="1">
      <c r="A20" s="7" t="s">
        <v>126</v>
      </c>
      <c r="B20" s="8"/>
      <c r="C20" s="38"/>
      <c r="D20" s="38"/>
      <c r="F20" s="15"/>
    </row>
    <row r="21" spans="1:6" ht="13.5" thickBot="1">
      <c r="A21" s="7" t="s">
        <v>127</v>
      </c>
      <c r="B21" s="8"/>
      <c r="C21" s="38"/>
      <c r="D21" s="38"/>
      <c r="F21" s="15"/>
    </row>
    <row r="22" spans="1:6" ht="13.5" thickBot="1">
      <c r="A22" s="7" t="s">
        <v>128</v>
      </c>
      <c r="B22" s="8"/>
      <c r="C22" s="38"/>
      <c r="D22" s="38"/>
      <c r="F22" s="15"/>
    </row>
    <row r="23" spans="1:6" ht="13.5" thickBot="1">
      <c r="A23" s="7" t="s">
        <v>129</v>
      </c>
      <c r="B23" s="8"/>
      <c r="C23" s="38"/>
      <c r="D23" s="38"/>
      <c r="F23" s="15"/>
    </row>
    <row r="24" spans="1:6" ht="13.5" thickBot="1">
      <c r="A24" s="7" t="s">
        <v>130</v>
      </c>
      <c r="B24" s="8"/>
      <c r="C24" s="38">
        <v>259334940</v>
      </c>
      <c r="D24" s="38" t="e">
        <f>+SUMIF('[1]Sayfa1'!A:A,26,'[1]Sayfa1'!D:D)</f>
        <v>#VALUE!</v>
      </c>
      <c r="F24" s="15"/>
    </row>
    <row r="25" spans="1:6" ht="13.5" thickBot="1">
      <c r="A25" s="7" t="s">
        <v>131</v>
      </c>
      <c r="B25" s="8"/>
      <c r="C25" s="38"/>
      <c r="D25" s="38"/>
      <c r="F25" s="15"/>
    </row>
    <row r="26" spans="1:6" ht="13.5" thickBot="1">
      <c r="A26" s="7" t="s">
        <v>132</v>
      </c>
      <c r="B26" s="8"/>
      <c r="C26" s="38"/>
      <c r="D26" s="38"/>
      <c r="F26" s="15"/>
    </row>
    <row r="27" spans="1:6" ht="13.5" thickBot="1">
      <c r="A27" s="35" t="s">
        <v>133</v>
      </c>
      <c r="B27" s="36"/>
      <c r="C27" s="37">
        <f>SUM(C28:C37)</f>
        <v>5194034</v>
      </c>
      <c r="D27" s="37" t="e">
        <f>SUM(D28:D37)</f>
        <v>#VALUE!</v>
      </c>
      <c r="F27" s="15"/>
    </row>
    <row r="28" spans="1:6" ht="13.5" thickBot="1">
      <c r="A28" s="7" t="s">
        <v>134</v>
      </c>
      <c r="B28" s="8"/>
      <c r="C28" s="38">
        <v>1586606</v>
      </c>
      <c r="D28" s="38" t="e">
        <f>+SUMIF('[1]Sayfa1'!A:A,30,'[1]Sayfa1'!D:D)</f>
        <v>#VALUE!</v>
      </c>
      <c r="F28" s="15"/>
    </row>
    <row r="29" spans="1:6" ht="13.5" thickBot="1">
      <c r="A29" s="7" t="s">
        <v>135</v>
      </c>
      <c r="B29" s="8"/>
      <c r="C29" s="38">
        <v>-45053</v>
      </c>
      <c r="D29" s="38" t="e">
        <f>+SUMIF('[1]Sayfa1'!A:A,34,'[1]Sayfa1'!D:D)</f>
        <v>#VALUE!</v>
      </c>
      <c r="F29" s="15"/>
    </row>
    <row r="30" spans="1:6" ht="13.5" thickBot="1">
      <c r="A30" s="7" t="s">
        <v>136</v>
      </c>
      <c r="B30" s="8"/>
      <c r="C30" s="38"/>
      <c r="D30" s="38"/>
      <c r="F30" s="15"/>
    </row>
    <row r="31" spans="1:6" ht="13.5" thickBot="1">
      <c r="A31" s="7" t="s">
        <v>137</v>
      </c>
      <c r="B31" s="8"/>
      <c r="C31" s="38"/>
      <c r="D31" s="38"/>
      <c r="F31" s="15"/>
    </row>
    <row r="32" spans="1:6" ht="13.5" thickBot="1">
      <c r="A32" s="7" t="s">
        <v>138</v>
      </c>
      <c r="B32" s="8"/>
      <c r="C32" s="38"/>
      <c r="D32" s="38"/>
      <c r="F32" s="15"/>
    </row>
    <row r="33" spans="1:6" ht="13.5" thickBot="1">
      <c r="A33" s="7" t="s">
        <v>139</v>
      </c>
      <c r="B33" s="8"/>
      <c r="C33" s="38">
        <v>3652481</v>
      </c>
      <c r="D33" s="38" t="e">
        <f>+SUMIF('[1]Sayfa1'!A:A,38,'[1]Sayfa1'!D:D)</f>
        <v>#VALUE!</v>
      </c>
      <c r="F33" s="15"/>
    </row>
    <row r="34" spans="1:6" ht="13.5" thickBot="1">
      <c r="A34" s="7" t="s">
        <v>140</v>
      </c>
      <c r="B34" s="8"/>
      <c r="C34" s="38"/>
      <c r="D34" s="38"/>
      <c r="F34" s="15"/>
    </row>
    <row r="35" spans="1:6" ht="13.5" thickBot="1">
      <c r="A35" s="7" t="s">
        <v>141</v>
      </c>
      <c r="B35" s="8"/>
      <c r="C35" s="38"/>
      <c r="D35" s="38"/>
      <c r="F35" s="15"/>
    </row>
    <row r="36" spans="1:6" ht="13.5" thickBot="1">
      <c r="A36" s="7" t="s">
        <v>142</v>
      </c>
      <c r="B36" s="8"/>
      <c r="C36" s="38">
        <v>241165</v>
      </c>
      <c r="D36" s="38" t="e">
        <f>+SUMIF('[1]Sayfa1'!A:A,41,'[1]Sayfa1'!D:D)</f>
        <v>#VALUE!</v>
      </c>
      <c r="F36" s="15"/>
    </row>
    <row r="37" spans="1:6" ht="13.5" thickBot="1">
      <c r="A37" s="7" t="s">
        <v>143</v>
      </c>
      <c r="B37" s="8"/>
      <c r="C37" s="38">
        <v>-241165</v>
      </c>
      <c r="D37" s="38" t="e">
        <f>+SUMIF('[1]Sayfa1'!A:A,42,'[1]Sayfa1'!D:D)</f>
        <v>#VALUE!</v>
      </c>
      <c r="F37" s="15"/>
    </row>
    <row r="38" spans="1:6" ht="13.5" thickBot="1">
      <c r="A38" s="35" t="s">
        <v>144</v>
      </c>
      <c r="B38" s="36"/>
      <c r="C38" s="37">
        <f>SUM(C39:C47)</f>
        <v>0</v>
      </c>
      <c r="D38" s="37">
        <f>SUM(D39:D47)</f>
        <v>0</v>
      </c>
      <c r="F38" s="15"/>
    </row>
    <row r="39" spans="1:6" ht="13.5" thickBot="1">
      <c r="A39" s="7" t="s">
        <v>145</v>
      </c>
      <c r="B39" s="8"/>
      <c r="C39" s="38"/>
      <c r="D39" s="38"/>
      <c r="F39" s="15"/>
    </row>
    <row r="40" spans="1:6" ht="13.5" thickBot="1">
      <c r="A40" s="7" t="s">
        <v>146</v>
      </c>
      <c r="B40" s="8"/>
      <c r="C40" s="38"/>
      <c r="D40" s="38"/>
      <c r="F40" s="15"/>
    </row>
    <row r="41" spans="1:6" ht="13.5" thickBot="1">
      <c r="A41" s="7" t="s">
        <v>147</v>
      </c>
      <c r="B41" s="8"/>
      <c r="C41" s="38"/>
      <c r="D41" s="38"/>
      <c r="F41" s="15"/>
    </row>
    <row r="42" spans="1:6" ht="13.5" thickBot="1">
      <c r="A42" s="7" t="s">
        <v>148</v>
      </c>
      <c r="B42" s="8"/>
      <c r="C42" s="38"/>
      <c r="D42" s="38"/>
      <c r="F42" s="15"/>
    </row>
    <row r="43" spans="1:6" ht="13.5" thickBot="1">
      <c r="A43" s="7" t="s">
        <v>149</v>
      </c>
      <c r="B43" s="8"/>
      <c r="C43" s="38"/>
      <c r="D43" s="38"/>
      <c r="F43" s="15"/>
    </row>
    <row r="44" spans="1:6" ht="13.5" thickBot="1">
      <c r="A44" s="7" t="s">
        <v>150</v>
      </c>
      <c r="B44" s="8"/>
      <c r="C44" s="38"/>
      <c r="D44" s="38"/>
      <c r="F44" s="15"/>
    </row>
    <row r="45" spans="1:6" ht="13.5" thickBot="1">
      <c r="A45" s="7" t="s">
        <v>151</v>
      </c>
      <c r="B45" s="8"/>
      <c r="C45" s="38"/>
      <c r="D45" s="38"/>
      <c r="F45" s="15"/>
    </row>
    <row r="46" spans="1:6" ht="13.5" thickBot="1">
      <c r="A46" s="7" t="s">
        <v>152</v>
      </c>
      <c r="B46" s="8"/>
      <c r="C46" s="38"/>
      <c r="D46" s="38"/>
      <c r="F46" s="15"/>
    </row>
    <row r="47" spans="1:6" ht="13.5" thickBot="1">
      <c r="A47" s="7" t="s">
        <v>153</v>
      </c>
      <c r="B47" s="8"/>
      <c r="C47" s="38"/>
      <c r="D47" s="38"/>
      <c r="F47" s="15"/>
    </row>
    <row r="48" spans="1:6" ht="13.5" thickBot="1">
      <c r="A48" s="35" t="s">
        <v>154</v>
      </c>
      <c r="B48" s="36"/>
      <c r="C48" s="37">
        <f>SUM(C49:C55)</f>
        <v>4365</v>
      </c>
      <c r="D48" s="37" t="e">
        <f>SUM(D49:D55)</f>
        <v>#VALUE!</v>
      </c>
      <c r="F48" s="15"/>
    </row>
    <row r="49" spans="1:6" ht="13.5" thickBot="1">
      <c r="A49" s="7" t="s">
        <v>155</v>
      </c>
      <c r="B49" s="8"/>
      <c r="C49" s="38"/>
      <c r="D49" s="38"/>
      <c r="F49" s="15"/>
    </row>
    <row r="50" spans="1:6" ht="13.5" thickBot="1">
      <c r="A50" s="7" t="s">
        <v>156</v>
      </c>
      <c r="B50" s="8"/>
      <c r="C50" s="38"/>
      <c r="D50" s="38"/>
      <c r="F50" s="15"/>
    </row>
    <row r="51" spans="1:6" ht="13.5" thickBot="1">
      <c r="A51" s="7" t="s">
        <v>157</v>
      </c>
      <c r="B51" s="8"/>
      <c r="C51" s="38">
        <v>4365</v>
      </c>
      <c r="D51" s="38" t="e">
        <f>+SUMIF('[1]Sayfa1'!A:A,56,'[1]Sayfa1'!D:D)</f>
        <v>#VALUE!</v>
      </c>
      <c r="F51" s="15"/>
    </row>
    <row r="52" spans="1:6" ht="13.5" thickBot="1">
      <c r="A52" s="7" t="s">
        <v>158</v>
      </c>
      <c r="B52" s="8"/>
      <c r="C52" s="38">
        <v>0</v>
      </c>
      <c r="D52" s="38" t="e">
        <f>+SUMIF('[1]Sayfa1'!A:A,57,'[1]Sayfa1'!D:D)</f>
        <v>#VALUE!</v>
      </c>
      <c r="F52" s="15"/>
    </row>
    <row r="53" spans="1:6" ht="13.5" thickBot="1">
      <c r="A53" s="7" t="s">
        <v>159</v>
      </c>
      <c r="B53" s="8"/>
      <c r="C53" s="38"/>
      <c r="D53" s="38"/>
      <c r="F53" s="15"/>
    </row>
    <row r="54" spans="1:6" ht="13.5" thickBot="1">
      <c r="A54" s="7" t="s">
        <v>160</v>
      </c>
      <c r="B54" s="8"/>
      <c r="C54" s="38"/>
      <c r="D54" s="38"/>
      <c r="F54" s="15"/>
    </row>
    <row r="55" spans="1:6" ht="13.5" thickBot="1">
      <c r="A55" s="7" t="s">
        <v>161</v>
      </c>
      <c r="B55" s="8"/>
      <c r="C55" s="38"/>
      <c r="D55" s="38"/>
      <c r="F55" s="15"/>
    </row>
    <row r="56" spans="1:6" ht="13.5" thickBot="1">
      <c r="A56" s="35" t="s">
        <v>162</v>
      </c>
      <c r="B56" s="36"/>
      <c r="C56" s="37">
        <f>SUM(C57:C60)</f>
        <v>392271</v>
      </c>
      <c r="D56" s="37" t="e">
        <f>SUM(D57:D60)</f>
        <v>#VALUE!</v>
      </c>
      <c r="F56" s="15"/>
    </row>
    <row r="57" spans="1:6" ht="13.5" thickBot="1">
      <c r="A57" s="7" t="s">
        <v>163</v>
      </c>
      <c r="B57" s="8"/>
      <c r="C57" s="38">
        <v>392271</v>
      </c>
      <c r="D57" s="38" t="e">
        <f>+SUMIF('[1]Sayfa1'!A:A,75,'[1]Sayfa1'!D:D)</f>
        <v>#VALUE!</v>
      </c>
      <c r="F57" s="15"/>
    </row>
    <row r="58" spans="1:6" ht="13.5" thickBot="1">
      <c r="A58" s="7" t="s">
        <v>164</v>
      </c>
      <c r="B58" s="8"/>
      <c r="C58" s="38"/>
      <c r="D58" s="38"/>
      <c r="F58" s="15"/>
    </row>
    <row r="59" spans="1:6" ht="13.5" thickBot="1">
      <c r="A59" s="7" t="s">
        <v>165</v>
      </c>
      <c r="B59" s="8"/>
      <c r="C59" s="38"/>
      <c r="D59" s="38"/>
      <c r="F59" s="15"/>
    </row>
    <row r="60" spans="1:6" ht="13.5" thickBot="1">
      <c r="A60" s="7" t="s">
        <v>166</v>
      </c>
      <c r="B60" s="8"/>
      <c r="C60" s="38"/>
      <c r="D60" s="38"/>
      <c r="F60" s="15"/>
    </row>
    <row r="61" spans="1:6" ht="13.5" thickBot="1">
      <c r="A61" s="35" t="s">
        <v>167</v>
      </c>
      <c r="B61" s="36"/>
      <c r="C61" s="37">
        <f>SUM(C62:C69)</f>
        <v>2139020</v>
      </c>
      <c r="D61" s="37" t="e">
        <f>SUM(D62:D69)</f>
        <v>#VALUE!</v>
      </c>
      <c r="F61" s="15"/>
    </row>
    <row r="62" spans="1:6" ht="13.5" thickBot="1">
      <c r="A62" s="7" t="s">
        <v>168</v>
      </c>
      <c r="B62" s="8"/>
      <c r="C62" s="38">
        <v>202</v>
      </c>
      <c r="D62" s="38" t="e">
        <f>+SUMIF('[1]Sayfa1'!A:A,80,'[1]Sayfa1'!D:D)</f>
        <v>#VALUE!</v>
      </c>
      <c r="F62" s="15"/>
    </row>
    <row r="63" spans="1:6" ht="13.5" thickBot="1">
      <c r="A63" s="7" t="s">
        <v>169</v>
      </c>
      <c r="B63" s="8"/>
      <c r="C63" s="38">
        <v>526105</v>
      </c>
      <c r="D63" s="38" t="e">
        <f>+SUMIF('[1]Sayfa1'!A:A,81,'[1]Sayfa1'!D:D)</f>
        <v>#VALUE!</v>
      </c>
      <c r="F63" s="15"/>
    </row>
    <row r="64" spans="1:6" ht="13.5" thickBot="1">
      <c r="A64" s="7" t="s">
        <v>170</v>
      </c>
      <c r="B64" s="8"/>
      <c r="C64" s="38">
        <v>1591613</v>
      </c>
      <c r="D64" s="38" t="e">
        <f>+SUMIF('[1]Sayfa1'!A:A,82,'[1]Sayfa1'!D:D)</f>
        <v>#VALUE!</v>
      </c>
      <c r="F64" s="15"/>
    </row>
    <row r="65" spans="1:6" ht="13.5" thickBot="1">
      <c r="A65" s="7" t="s">
        <v>171</v>
      </c>
      <c r="B65" s="8"/>
      <c r="C65" s="38">
        <v>21100</v>
      </c>
      <c r="D65" s="38" t="e">
        <f>+SUMIF('[1]Sayfa1'!A:A,83,'[1]Sayfa1'!D:D)</f>
        <v>#VALUE!</v>
      </c>
      <c r="F65" s="15"/>
    </row>
    <row r="66" spans="1:6" ht="13.5" thickBot="1">
      <c r="A66" s="7" t="s">
        <v>172</v>
      </c>
      <c r="B66" s="8"/>
      <c r="C66" s="38">
        <v>0</v>
      </c>
      <c r="D66" s="38" t="e">
        <f>+SUMIF('[1]Sayfa1'!A:A,84,'[1]Sayfa1'!D:D)</f>
        <v>#VALUE!</v>
      </c>
      <c r="F66" s="15"/>
    </row>
    <row r="67" spans="1:6" ht="13.5" thickBot="1">
      <c r="A67" s="7" t="s">
        <v>173</v>
      </c>
      <c r="B67" s="8"/>
      <c r="C67" s="38"/>
      <c r="D67" s="38"/>
      <c r="F67" s="15"/>
    </row>
    <row r="68" spans="1:6" ht="13.5" thickBot="1">
      <c r="A68" s="7" t="s">
        <v>174</v>
      </c>
      <c r="B68" s="8"/>
      <c r="C68" s="38"/>
      <c r="D68" s="38"/>
      <c r="F68" s="15"/>
    </row>
    <row r="69" spans="1:6" ht="13.5" thickBot="1">
      <c r="A69" s="7" t="s">
        <v>175</v>
      </c>
      <c r="B69" s="8"/>
      <c r="C69" s="38"/>
      <c r="D69" s="38"/>
      <c r="F69" s="15"/>
    </row>
    <row r="70" spans="1:6" ht="13.5" thickBot="1">
      <c r="A70" s="35" t="s">
        <v>176</v>
      </c>
      <c r="B70" s="36"/>
      <c r="C70" s="37">
        <f>+C12+C18+C27+C38+C48+C56+C61</f>
        <v>378130251</v>
      </c>
      <c r="D70" s="37" t="e">
        <f>+D12+D18+D27+D38+D48+D56+D61</f>
        <v>#VALUE!</v>
      </c>
      <c r="E70" s="39"/>
      <c r="F70" s="15"/>
    </row>
    <row r="71" spans="1:6" ht="16.5" thickBot="1">
      <c r="A71" s="40"/>
      <c r="C71" s="15"/>
      <c r="D71" s="15"/>
      <c r="F71" s="15"/>
    </row>
    <row r="72" spans="1:6" ht="13.5" thickBot="1">
      <c r="A72" s="28" t="s">
        <v>116</v>
      </c>
      <c r="B72" s="29"/>
      <c r="C72" s="41"/>
      <c r="D72" s="41"/>
      <c r="F72" s="15"/>
    </row>
    <row r="73" spans="1:6" ht="12.75">
      <c r="A73" s="42" t="s">
        <v>177</v>
      </c>
      <c r="B73" s="3"/>
      <c r="C73" s="43"/>
      <c r="D73" s="43"/>
      <c r="F73" s="15"/>
    </row>
    <row r="74" spans="1:6" ht="12.75">
      <c r="A74" s="30"/>
      <c r="B74" s="3"/>
      <c r="C74" s="44"/>
      <c r="D74" s="44"/>
      <c r="F74" s="15"/>
    </row>
    <row r="75" spans="1:6" ht="13.5" thickBot="1">
      <c r="A75" s="32"/>
      <c r="B75" s="45"/>
      <c r="C75" s="46"/>
      <c r="D75" s="46"/>
      <c r="F75" s="15"/>
    </row>
    <row r="76" spans="1:6" ht="13.5" thickBot="1">
      <c r="A76" s="35" t="s">
        <v>178</v>
      </c>
      <c r="B76" s="36"/>
      <c r="C76" s="47">
        <f>SUM(C77:C86)</f>
        <v>0</v>
      </c>
      <c r="D76" s="47">
        <f>SUM(D77:D86)</f>
        <v>0</v>
      </c>
      <c r="F76" s="15"/>
    </row>
    <row r="77" spans="1:6" ht="13.5" thickBot="1">
      <c r="A77" s="7" t="s">
        <v>134</v>
      </c>
      <c r="B77" s="8"/>
      <c r="C77" s="38"/>
      <c r="D77" s="38"/>
      <c r="F77" s="15"/>
    </row>
    <row r="78" spans="1:6" ht="13.5" thickBot="1">
      <c r="A78" s="7" t="s">
        <v>135</v>
      </c>
      <c r="B78" s="8"/>
      <c r="C78" s="38"/>
      <c r="D78" s="38"/>
      <c r="F78" s="15"/>
    </row>
    <row r="79" spans="1:6" ht="13.5" thickBot="1">
      <c r="A79" s="7" t="s">
        <v>179</v>
      </c>
      <c r="B79" s="8"/>
      <c r="C79" s="38"/>
      <c r="D79" s="38"/>
      <c r="F79" s="15"/>
    </row>
    <row r="80" spans="1:6" ht="13.5" thickBot="1">
      <c r="A80" s="7" t="s">
        <v>137</v>
      </c>
      <c r="B80" s="8"/>
      <c r="C80" s="38"/>
      <c r="D80" s="38"/>
      <c r="F80" s="15"/>
    </row>
    <row r="81" spans="1:6" ht="13.5" thickBot="1">
      <c r="A81" s="7" t="s">
        <v>180</v>
      </c>
      <c r="B81" s="8"/>
      <c r="C81" s="38"/>
      <c r="D81" s="38"/>
      <c r="F81" s="15"/>
    </row>
    <row r="82" spans="1:6" ht="13.5" thickBot="1">
      <c r="A82" s="7" t="s">
        <v>139</v>
      </c>
      <c r="B82" s="8"/>
      <c r="C82" s="38"/>
      <c r="D82" s="38"/>
      <c r="F82" s="15"/>
    </row>
    <row r="83" spans="1:6" ht="13.5" thickBot="1">
      <c r="A83" s="7" t="s">
        <v>140</v>
      </c>
      <c r="B83" s="8"/>
      <c r="C83" s="38"/>
      <c r="D83" s="38"/>
      <c r="F83" s="15"/>
    </row>
    <row r="84" spans="1:6" ht="13.5" thickBot="1">
      <c r="A84" s="7" t="s">
        <v>141</v>
      </c>
      <c r="B84" s="8"/>
      <c r="C84" s="48"/>
      <c r="D84" s="48"/>
      <c r="F84" s="15"/>
    </row>
    <row r="85" spans="1:6" ht="13.5" thickBot="1">
      <c r="A85" s="7" t="s">
        <v>181</v>
      </c>
      <c r="B85" s="8"/>
      <c r="C85" s="48"/>
      <c r="D85" s="48"/>
      <c r="F85" s="15"/>
    </row>
    <row r="86" spans="1:6" ht="13.5" thickBot="1">
      <c r="A86" s="7" t="s">
        <v>143</v>
      </c>
      <c r="B86" s="8"/>
      <c r="C86" s="48"/>
      <c r="D86" s="48"/>
      <c r="F86" s="15"/>
    </row>
    <row r="87" spans="1:6" ht="13.5" thickBot="1">
      <c r="A87" s="35" t="s">
        <v>182</v>
      </c>
      <c r="B87" s="36"/>
      <c r="C87" s="37">
        <f>SUM(C88:C96)</f>
        <v>0</v>
      </c>
      <c r="D87" s="37">
        <f>SUM(D88:D96)</f>
        <v>0</v>
      </c>
      <c r="F87" s="15"/>
    </row>
    <row r="88" spans="1:6" ht="13.5" thickBot="1">
      <c r="A88" s="7" t="s">
        <v>145</v>
      </c>
      <c r="B88" s="8"/>
      <c r="C88" s="48"/>
      <c r="D88" s="48"/>
      <c r="F88" s="15"/>
    </row>
    <row r="89" spans="1:6" ht="13.5" thickBot="1">
      <c r="A89" s="7" t="s">
        <v>146</v>
      </c>
      <c r="B89" s="8"/>
      <c r="C89" s="48"/>
      <c r="D89" s="48"/>
      <c r="F89" s="15"/>
    </row>
    <row r="90" spans="1:6" ht="13.5" thickBot="1">
      <c r="A90" s="7" t="s">
        <v>183</v>
      </c>
      <c r="B90" s="8"/>
      <c r="C90" s="48"/>
      <c r="D90" s="48"/>
      <c r="F90" s="15"/>
    </row>
    <row r="91" spans="1:6" ht="13.5" thickBot="1">
      <c r="A91" s="7" t="s">
        <v>148</v>
      </c>
      <c r="B91" s="8"/>
      <c r="C91" s="48"/>
      <c r="D91" s="48"/>
      <c r="F91" s="15"/>
    </row>
    <row r="92" spans="1:6" ht="13.5" thickBot="1">
      <c r="A92" s="7" t="s">
        <v>184</v>
      </c>
      <c r="B92" s="8"/>
      <c r="C92" s="48"/>
      <c r="D92" s="48"/>
      <c r="F92" s="15"/>
    </row>
    <row r="93" spans="1:6" ht="13.5" thickBot="1">
      <c r="A93" s="7" t="s">
        <v>150</v>
      </c>
      <c r="B93" s="8"/>
      <c r="C93" s="48"/>
      <c r="D93" s="48"/>
      <c r="F93" s="15"/>
    </row>
    <row r="94" spans="1:6" ht="13.5" thickBot="1">
      <c r="A94" s="7" t="s">
        <v>151</v>
      </c>
      <c r="B94" s="8"/>
      <c r="C94" s="48"/>
      <c r="D94" s="48"/>
      <c r="F94" s="15"/>
    </row>
    <row r="95" spans="1:6" ht="13.5" thickBot="1">
      <c r="A95" s="7" t="s">
        <v>152</v>
      </c>
      <c r="B95" s="8"/>
      <c r="C95" s="48"/>
      <c r="D95" s="48"/>
      <c r="F95" s="15"/>
    </row>
    <row r="96" spans="1:6" ht="13.5" thickBot="1">
      <c r="A96" s="7" t="s">
        <v>153</v>
      </c>
      <c r="B96" s="8"/>
      <c r="C96" s="48"/>
      <c r="D96" s="48"/>
      <c r="F96" s="15"/>
    </row>
    <row r="97" spans="1:6" ht="13.5" thickBot="1">
      <c r="A97" s="35" t="s">
        <v>185</v>
      </c>
      <c r="B97" s="36"/>
      <c r="C97" s="37">
        <f>SUM(C98:C104)</f>
        <v>0</v>
      </c>
      <c r="D97" s="37">
        <f>SUM(D98:D104)</f>
        <v>0</v>
      </c>
      <c r="F97" s="15"/>
    </row>
    <row r="98" spans="1:6" ht="13.5" thickBot="1">
      <c r="A98" s="7" t="s">
        <v>155</v>
      </c>
      <c r="B98" s="8"/>
      <c r="C98" s="38"/>
      <c r="D98" s="38"/>
      <c r="F98" s="15"/>
    </row>
    <row r="99" spans="1:6" ht="13.5" thickBot="1">
      <c r="A99" s="7" t="s">
        <v>156</v>
      </c>
      <c r="B99" s="8"/>
      <c r="C99" s="38"/>
      <c r="D99" s="38"/>
      <c r="F99" s="15"/>
    </row>
    <row r="100" spans="1:6" ht="13.5" thickBot="1">
      <c r="A100" s="7" t="s">
        <v>157</v>
      </c>
      <c r="B100" s="8"/>
      <c r="C100" s="38"/>
      <c r="D100" s="38"/>
      <c r="F100" s="15"/>
    </row>
    <row r="101" spans="1:6" ht="13.5" thickBot="1">
      <c r="A101" s="7" t="s">
        <v>158</v>
      </c>
      <c r="B101" s="8"/>
      <c r="C101" s="38"/>
      <c r="D101" s="38"/>
      <c r="F101" s="15"/>
    </row>
    <row r="102" spans="1:6" ht="13.5" thickBot="1">
      <c r="A102" s="7" t="s">
        <v>159</v>
      </c>
      <c r="B102" s="8"/>
      <c r="C102" s="38"/>
      <c r="D102" s="38"/>
      <c r="F102" s="15"/>
    </row>
    <row r="103" spans="1:6" ht="13.5" thickBot="1">
      <c r="A103" s="7" t="s">
        <v>160</v>
      </c>
      <c r="B103" s="8"/>
      <c r="C103" s="38"/>
      <c r="D103" s="38"/>
      <c r="F103" s="15"/>
    </row>
    <row r="104" spans="1:6" ht="13.5" thickBot="1">
      <c r="A104" s="7" t="s">
        <v>161</v>
      </c>
      <c r="B104" s="8"/>
      <c r="C104" s="38"/>
      <c r="D104" s="38"/>
      <c r="F104" s="15"/>
    </row>
    <row r="105" spans="1:6" ht="13.5" thickBot="1">
      <c r="A105" s="35" t="s">
        <v>186</v>
      </c>
      <c r="B105" s="36"/>
      <c r="C105" s="37">
        <f>SUM(C106:C115)</f>
        <v>0</v>
      </c>
      <c r="D105" s="37" t="e">
        <f>SUM(D106:D115)</f>
        <v>#VALUE!</v>
      </c>
      <c r="F105" s="15"/>
    </row>
    <row r="106" spans="1:6" ht="13.5" thickBot="1">
      <c r="A106" s="7" t="s">
        <v>187</v>
      </c>
      <c r="B106" s="8"/>
      <c r="C106" s="48"/>
      <c r="D106" s="48"/>
      <c r="F106" s="15"/>
    </row>
    <row r="107" spans="1:6" ht="13.5" thickBot="1">
      <c r="A107" s="7" t="s">
        <v>188</v>
      </c>
      <c r="B107" s="8"/>
      <c r="C107" s="38">
        <v>0</v>
      </c>
      <c r="D107" s="38" t="e">
        <f>+SUMIF('[1]Sayfa1'!A:A,137,'[1]Sayfa1'!D:D)</f>
        <v>#VALUE!</v>
      </c>
      <c r="F107" s="15"/>
    </row>
    <row r="108" spans="1:6" ht="13.5" thickBot="1">
      <c r="A108" s="7" t="s">
        <v>189</v>
      </c>
      <c r="B108" s="8"/>
      <c r="C108" s="48"/>
      <c r="D108" s="48"/>
      <c r="F108" s="15"/>
    </row>
    <row r="109" spans="1:6" ht="13.5" thickBot="1">
      <c r="A109" s="7" t="s">
        <v>190</v>
      </c>
      <c r="B109" s="8"/>
      <c r="C109" s="48"/>
      <c r="D109" s="48"/>
      <c r="F109" s="15"/>
    </row>
    <row r="110" spans="1:6" ht="13.5" thickBot="1">
      <c r="A110" s="7" t="s">
        <v>191</v>
      </c>
      <c r="B110" s="8"/>
      <c r="C110" s="48"/>
      <c r="D110" s="48"/>
      <c r="F110" s="15"/>
    </row>
    <row r="111" spans="1:6" ht="13.5" thickBot="1">
      <c r="A111" s="7" t="s">
        <v>192</v>
      </c>
      <c r="B111" s="8"/>
      <c r="C111" s="48"/>
      <c r="D111" s="48"/>
      <c r="F111" s="15"/>
    </row>
    <row r="112" spans="1:6" ht="13.5" thickBot="1">
      <c r="A112" s="7" t="s">
        <v>193</v>
      </c>
      <c r="B112" s="8"/>
      <c r="C112" s="48"/>
      <c r="D112" s="48"/>
      <c r="F112" s="15"/>
    </row>
    <row r="113" spans="1:6" ht="13.5" thickBot="1">
      <c r="A113" s="7" t="s">
        <v>194</v>
      </c>
      <c r="B113" s="8"/>
      <c r="C113" s="48"/>
      <c r="D113" s="48"/>
      <c r="F113" s="15"/>
    </row>
    <row r="114" spans="1:6" ht="13.5" thickBot="1">
      <c r="A114" s="7" t="s">
        <v>195</v>
      </c>
      <c r="B114" s="8"/>
      <c r="C114" s="48"/>
      <c r="D114" s="48"/>
      <c r="F114" s="15"/>
    </row>
    <row r="115" spans="1:6" ht="13.5" thickBot="1">
      <c r="A115" s="7" t="s">
        <v>196</v>
      </c>
      <c r="B115" s="8"/>
      <c r="C115" s="48"/>
      <c r="D115" s="48"/>
      <c r="F115" s="15"/>
    </row>
    <row r="116" spans="1:6" ht="13.5" thickBot="1">
      <c r="A116" s="35" t="s">
        <v>197</v>
      </c>
      <c r="B116" s="36"/>
      <c r="C116" s="37">
        <f>SUM(C117:C126)</f>
        <v>417858</v>
      </c>
      <c r="D116" s="37" t="e">
        <f>SUM(D117:D126)</f>
        <v>#VALUE!</v>
      </c>
      <c r="F116" s="15"/>
    </row>
    <row r="117" spans="1:6" ht="13.5" thickBot="1">
      <c r="A117" s="7" t="s">
        <v>198</v>
      </c>
      <c r="B117" s="8"/>
      <c r="C117" s="38"/>
      <c r="D117" s="38"/>
      <c r="F117" s="15"/>
    </row>
    <row r="118" spans="1:6" ht="13.5" thickBot="1">
      <c r="A118" s="7" t="s">
        <v>199</v>
      </c>
      <c r="B118" s="8"/>
      <c r="C118" s="48"/>
      <c r="D118" s="48"/>
      <c r="F118" s="15"/>
    </row>
    <row r="119" spans="1:6" ht="13.5" thickBot="1">
      <c r="A119" s="7" t="s">
        <v>200</v>
      </c>
      <c r="B119" s="8"/>
      <c r="C119" s="38"/>
      <c r="D119" s="38"/>
      <c r="F119" s="15"/>
    </row>
    <row r="120" spans="1:6" ht="13.5" thickBot="1">
      <c r="A120" s="7" t="s">
        <v>201</v>
      </c>
      <c r="B120" s="8"/>
      <c r="C120" s="38">
        <v>1058218</v>
      </c>
      <c r="D120" s="38" t="e">
        <f>+SUMIF('[1]Sayfa1'!A:A,146,'[1]Sayfa1'!D:D)</f>
        <v>#VALUE!</v>
      </c>
      <c r="F120" s="15"/>
    </row>
    <row r="121" spans="1:6" ht="13.5" thickBot="1">
      <c r="A121" s="7" t="s">
        <v>202</v>
      </c>
      <c r="B121" s="8"/>
      <c r="C121" s="38">
        <v>873460</v>
      </c>
      <c r="D121" s="38" t="e">
        <f>+SUMIF('[1]Sayfa1'!A:A,147,'[1]Sayfa1'!D:D)</f>
        <v>#VALUE!</v>
      </c>
      <c r="F121" s="15"/>
    </row>
    <row r="122" spans="1:6" ht="13.5" thickBot="1">
      <c r="A122" s="7" t="s">
        <v>203</v>
      </c>
      <c r="B122" s="8"/>
      <c r="C122" s="38"/>
      <c r="D122" s="38"/>
      <c r="F122" s="15"/>
    </row>
    <row r="123" spans="1:6" ht="13.5" thickBot="1">
      <c r="A123" s="7" t="s">
        <v>204</v>
      </c>
      <c r="B123" s="8"/>
      <c r="C123" s="38">
        <v>5832052</v>
      </c>
      <c r="D123" s="38" t="e">
        <f>+SUMIF('[1]Sayfa1'!A:A,149,'[1]Sayfa1'!D:D)</f>
        <v>#VALUE!</v>
      </c>
      <c r="F123" s="15"/>
    </row>
    <row r="124" spans="1:6" ht="13.5" thickBot="1">
      <c r="A124" s="7" t="s">
        <v>205</v>
      </c>
      <c r="B124" s="8"/>
      <c r="C124" s="38"/>
      <c r="D124" s="38"/>
      <c r="F124" s="15"/>
    </row>
    <row r="125" spans="1:6" ht="13.5" thickBot="1">
      <c r="A125" s="7" t="s">
        <v>206</v>
      </c>
      <c r="B125" s="8"/>
      <c r="C125" s="38">
        <v>-7345872</v>
      </c>
      <c r="D125" s="38" t="e">
        <f>+SUMIF('[1]Sayfa1'!A:A,151,'[1]Sayfa1'!D:D)</f>
        <v>#VALUE!</v>
      </c>
      <c r="F125" s="15"/>
    </row>
    <row r="126" spans="1:6" ht="13.5" thickBot="1">
      <c r="A126" s="7" t="s">
        <v>207</v>
      </c>
      <c r="B126" s="8"/>
      <c r="C126" s="38"/>
      <c r="D126" s="38"/>
      <c r="F126" s="15"/>
    </row>
    <row r="127" spans="1:6" ht="13.5" thickBot="1">
      <c r="A127" s="35" t="s">
        <v>208</v>
      </c>
      <c r="B127" s="36"/>
      <c r="C127" s="37">
        <f>SUM(C128:C134)</f>
        <v>0</v>
      </c>
      <c r="D127" s="37">
        <f>SUM(D128:D134)</f>
        <v>0</v>
      </c>
      <c r="F127" s="15"/>
    </row>
    <row r="128" spans="1:6" ht="13.5" thickBot="1">
      <c r="A128" s="7" t="s">
        <v>209</v>
      </c>
      <c r="B128" s="8"/>
      <c r="C128" s="48"/>
      <c r="D128" s="48"/>
      <c r="F128" s="15"/>
    </row>
    <row r="129" spans="1:6" ht="13.5" thickBot="1">
      <c r="A129" s="7" t="s">
        <v>210</v>
      </c>
      <c r="B129" s="8"/>
      <c r="C129" s="48"/>
      <c r="D129" s="48"/>
      <c r="F129" s="15"/>
    </row>
    <row r="130" spans="1:6" ht="13.5" thickBot="1">
      <c r="A130" s="7" t="s">
        <v>211</v>
      </c>
      <c r="B130" s="8"/>
      <c r="C130" s="48"/>
      <c r="D130" s="48"/>
      <c r="F130" s="15"/>
    </row>
    <row r="131" spans="1:6" ht="13.5" thickBot="1">
      <c r="A131" s="7" t="s">
        <v>212</v>
      </c>
      <c r="B131" s="8"/>
      <c r="C131" s="48"/>
      <c r="D131" s="48"/>
      <c r="F131" s="15"/>
    </row>
    <row r="132" spans="1:6" ht="13.5" thickBot="1">
      <c r="A132" s="7" t="s">
        <v>213</v>
      </c>
      <c r="B132" s="8"/>
      <c r="C132" s="48"/>
      <c r="D132" s="48"/>
      <c r="F132" s="15"/>
    </row>
    <row r="133" spans="1:6" ht="13.5" thickBot="1">
      <c r="A133" s="7" t="s">
        <v>214</v>
      </c>
      <c r="B133" s="8"/>
      <c r="C133" s="48"/>
      <c r="D133" s="48"/>
      <c r="F133" s="15"/>
    </row>
    <row r="134" spans="1:6" ht="13.5" thickBot="1">
      <c r="A134" s="7" t="s">
        <v>215</v>
      </c>
      <c r="B134" s="8"/>
      <c r="C134" s="48"/>
      <c r="D134" s="48"/>
      <c r="F134" s="15"/>
    </row>
    <row r="135" spans="1:6" ht="13.5" thickBot="1">
      <c r="A135" s="35" t="s">
        <v>216</v>
      </c>
      <c r="B135" s="36"/>
      <c r="C135" s="37">
        <f>SUM(C136:C138)</f>
        <v>0</v>
      </c>
      <c r="D135" s="37">
        <f>SUM(D136:D138)</f>
        <v>0</v>
      </c>
      <c r="F135" s="15"/>
    </row>
    <row r="136" spans="1:6" ht="13.5" thickBot="1">
      <c r="A136" s="7" t="s">
        <v>217</v>
      </c>
      <c r="B136" s="8"/>
      <c r="C136" s="48"/>
      <c r="D136" s="48"/>
      <c r="F136" s="15"/>
    </row>
    <row r="137" spans="1:6" ht="13.5" thickBot="1">
      <c r="A137" s="7" t="s">
        <v>218</v>
      </c>
      <c r="B137" s="8"/>
      <c r="C137" s="48"/>
      <c r="D137" s="48"/>
      <c r="F137" s="15"/>
    </row>
    <row r="138" spans="1:6" ht="13.5" thickBot="1">
      <c r="A138" s="7" t="s">
        <v>219</v>
      </c>
      <c r="B138" s="8"/>
      <c r="C138" s="48"/>
      <c r="D138" s="48"/>
      <c r="F138" s="15"/>
    </row>
    <row r="139" spans="1:6" ht="13.5" thickBot="1">
      <c r="A139" s="35" t="s">
        <v>220</v>
      </c>
      <c r="B139" s="36"/>
      <c r="C139" s="37">
        <f>SUM(C140:C147)</f>
        <v>0</v>
      </c>
      <c r="D139" s="37">
        <f>SUM(D140:D147)</f>
        <v>0</v>
      </c>
      <c r="F139" s="15"/>
    </row>
    <row r="140" spans="1:6" ht="13.5" thickBot="1">
      <c r="A140" s="7" t="s">
        <v>221</v>
      </c>
      <c r="B140" s="8"/>
      <c r="C140" s="48"/>
      <c r="D140" s="48"/>
      <c r="F140" s="15"/>
    </row>
    <row r="141" spans="1:6" ht="13.5" thickBot="1">
      <c r="A141" s="7" t="s">
        <v>222</v>
      </c>
      <c r="B141" s="8"/>
      <c r="C141" s="48"/>
      <c r="D141" s="48"/>
      <c r="F141" s="15"/>
    </row>
    <row r="142" spans="1:6" ht="13.5" thickBot="1">
      <c r="A142" s="7" t="s">
        <v>223</v>
      </c>
      <c r="B142" s="8"/>
      <c r="C142" s="48"/>
      <c r="D142" s="48"/>
      <c r="F142" s="15"/>
    </row>
    <row r="143" spans="1:6" ht="13.5" thickBot="1">
      <c r="A143" s="7" t="s">
        <v>224</v>
      </c>
      <c r="B143" s="8"/>
      <c r="C143" s="48"/>
      <c r="D143" s="48"/>
      <c r="F143" s="15"/>
    </row>
    <row r="144" spans="1:6" ht="13.5" thickBot="1">
      <c r="A144" s="7" t="s">
        <v>225</v>
      </c>
      <c r="B144" s="8"/>
      <c r="C144" s="48"/>
      <c r="D144" s="48"/>
      <c r="F144" s="15"/>
    </row>
    <row r="145" spans="1:6" ht="13.5" thickBot="1">
      <c r="A145" s="7" t="s">
        <v>226</v>
      </c>
      <c r="B145" s="8"/>
      <c r="C145" s="48"/>
      <c r="D145" s="48"/>
      <c r="F145" s="15"/>
    </row>
    <row r="146" spans="1:6" ht="13.5" thickBot="1">
      <c r="A146" s="7" t="s">
        <v>227</v>
      </c>
      <c r="B146" s="8"/>
      <c r="C146" s="48"/>
      <c r="D146" s="48"/>
      <c r="F146" s="15"/>
    </row>
    <row r="147" spans="1:6" ht="13.5" thickBot="1">
      <c r="A147" s="7" t="s">
        <v>228</v>
      </c>
      <c r="B147" s="8"/>
      <c r="C147" s="48"/>
      <c r="D147" s="48"/>
      <c r="F147" s="15"/>
    </row>
    <row r="148" spans="1:6" ht="13.5" thickBot="1">
      <c r="A148" s="35" t="s">
        <v>229</v>
      </c>
      <c r="B148" s="36"/>
      <c r="C148" s="37">
        <f>+C76+C87+C97+C105+C116+C127+C135+C139</f>
        <v>417858</v>
      </c>
      <c r="D148" s="37" t="e">
        <f>+D76+D87+D97+D105+D116+D127+D135+D139</f>
        <v>#VALUE!</v>
      </c>
      <c r="F148" s="15"/>
    </row>
    <row r="149" spans="1:6" ht="13.5" thickBot="1">
      <c r="A149" s="35" t="s">
        <v>230</v>
      </c>
      <c r="B149" s="36"/>
      <c r="C149" s="37">
        <f>+C70+C148</f>
        <v>378548109</v>
      </c>
      <c r="D149" s="37" t="e">
        <f>+D70+D148</f>
        <v>#VALUE!</v>
      </c>
      <c r="E149" s="39"/>
      <c r="F149" s="15"/>
    </row>
    <row r="150" spans="1:6" ht="12.75">
      <c r="A150" s="49"/>
      <c r="B150" s="49"/>
      <c r="C150" s="50"/>
      <c r="D150" s="50"/>
      <c r="F150" s="15"/>
    </row>
    <row r="151" spans="1:6" ht="13.5" thickBot="1">
      <c r="A151" s="51"/>
      <c r="C151" s="15"/>
      <c r="D151" s="15"/>
      <c r="F151" s="15"/>
    </row>
    <row r="152" spans="1:6" ht="13.5" thickBot="1">
      <c r="A152" s="28" t="s">
        <v>231</v>
      </c>
      <c r="B152" s="29"/>
      <c r="C152" s="41"/>
      <c r="D152" s="41"/>
      <c r="F152" s="15"/>
    </row>
    <row r="153" spans="1:6" ht="12.75">
      <c r="A153" s="42" t="s">
        <v>232</v>
      </c>
      <c r="B153" s="3"/>
      <c r="C153" s="52"/>
      <c r="D153" s="52"/>
      <c r="F153" s="15"/>
    </row>
    <row r="154" spans="1:6" ht="12.75">
      <c r="A154" s="30"/>
      <c r="B154" s="3"/>
      <c r="C154" s="52"/>
      <c r="D154" s="52"/>
      <c r="F154" s="15"/>
    </row>
    <row r="155" spans="1:6" ht="13.5" thickBot="1">
      <c r="A155" s="32"/>
      <c r="B155" s="45"/>
      <c r="C155" s="53"/>
      <c r="D155" s="53"/>
      <c r="F155" s="15"/>
    </row>
    <row r="156" spans="1:6" ht="13.5" thickBot="1">
      <c r="A156" s="35" t="s">
        <v>233</v>
      </c>
      <c r="B156" s="36"/>
      <c r="C156" s="54">
        <f>SUM(C157:C164)</f>
        <v>0</v>
      </c>
      <c r="D156" s="54">
        <f>SUM(D157:D164)</f>
        <v>0</v>
      </c>
      <c r="F156" s="15"/>
    </row>
    <row r="157" spans="1:6" ht="13.5" thickBot="1">
      <c r="A157" s="7" t="s">
        <v>234</v>
      </c>
      <c r="B157" s="8"/>
      <c r="C157" s="12"/>
      <c r="D157" s="12"/>
      <c r="F157" s="15"/>
    </row>
    <row r="158" spans="1:6" ht="13.5" thickBot="1">
      <c r="A158" s="7" t="s">
        <v>235</v>
      </c>
      <c r="B158" s="8"/>
      <c r="C158" s="38"/>
      <c r="D158" s="38"/>
      <c r="F158" s="15"/>
    </row>
    <row r="159" spans="1:6" ht="13.5" thickBot="1">
      <c r="A159" s="7" t="s">
        <v>236</v>
      </c>
      <c r="B159" s="8"/>
      <c r="C159" s="38"/>
      <c r="D159" s="38"/>
      <c r="F159" s="15"/>
    </row>
    <row r="160" spans="1:6" ht="13.5" thickBot="1">
      <c r="A160" s="7" t="s">
        <v>237</v>
      </c>
      <c r="B160" s="8"/>
      <c r="C160" s="12"/>
      <c r="D160" s="12"/>
      <c r="F160" s="15"/>
    </row>
    <row r="161" spans="1:6" ht="13.5" thickBot="1">
      <c r="A161" s="7" t="s">
        <v>238</v>
      </c>
      <c r="B161" s="8"/>
      <c r="C161" s="12"/>
      <c r="D161" s="12"/>
      <c r="F161" s="15"/>
    </row>
    <row r="162" spans="1:6" ht="13.5" thickBot="1">
      <c r="A162" s="7" t="s">
        <v>239</v>
      </c>
      <c r="B162" s="8"/>
      <c r="C162" s="12"/>
      <c r="D162" s="12"/>
      <c r="F162" s="15"/>
    </row>
    <row r="163" spans="1:6" ht="13.5" thickBot="1">
      <c r="A163" s="7" t="s">
        <v>240</v>
      </c>
      <c r="B163" s="8"/>
      <c r="C163" s="12"/>
      <c r="D163" s="12"/>
      <c r="F163" s="15"/>
    </row>
    <row r="164" spans="1:6" ht="13.5" thickBot="1">
      <c r="A164" s="7" t="s">
        <v>241</v>
      </c>
      <c r="B164" s="8"/>
      <c r="C164" s="12"/>
      <c r="D164" s="12"/>
      <c r="F164" s="15"/>
    </row>
    <row r="165" spans="1:6" ht="13.5" thickBot="1">
      <c r="A165" s="35" t="s">
        <v>242</v>
      </c>
      <c r="B165" s="36"/>
      <c r="C165" s="54">
        <f>SUM(C166:C171)</f>
        <v>204547</v>
      </c>
      <c r="D165" s="54" t="e">
        <f>SUM(D166:D171)</f>
        <v>#VALUE!</v>
      </c>
      <c r="F165" s="15"/>
    </row>
    <row r="166" spans="1:6" ht="13.5" thickBot="1">
      <c r="A166" s="7" t="s">
        <v>243</v>
      </c>
      <c r="B166" s="8"/>
      <c r="C166" s="38">
        <v>204547</v>
      </c>
      <c r="D166" s="38" t="e">
        <f>+SUMIF('[1]Sayfa1'!A:A,199,'[1]Sayfa1'!D:D)</f>
        <v>#VALUE!</v>
      </c>
      <c r="F166" s="15"/>
    </row>
    <row r="167" spans="1:6" ht="13.5" thickBot="1">
      <c r="A167" s="7" t="s">
        <v>244</v>
      </c>
      <c r="B167" s="8"/>
      <c r="C167" s="12"/>
      <c r="D167" s="12"/>
      <c r="F167" s="15"/>
    </row>
    <row r="168" spans="1:6" ht="13.5" thickBot="1">
      <c r="A168" s="7" t="s">
        <v>245</v>
      </c>
      <c r="B168" s="8"/>
      <c r="C168" s="38"/>
      <c r="D168" s="38"/>
      <c r="F168" s="15"/>
    </row>
    <row r="169" spans="1:6" ht="13.5" thickBot="1">
      <c r="A169" s="7" t="s">
        <v>246</v>
      </c>
      <c r="B169" s="8"/>
      <c r="C169" s="12"/>
      <c r="D169" s="12"/>
      <c r="F169" s="15"/>
    </row>
    <row r="170" spans="1:6" ht="13.5" thickBot="1">
      <c r="A170" s="7" t="s">
        <v>247</v>
      </c>
      <c r="B170" s="8"/>
      <c r="C170" s="38"/>
      <c r="D170" s="38" t="e">
        <f>+SUMIF('[1]Sayfa1'!A:A,203,'[1]Sayfa1'!D:D)</f>
        <v>#VALUE!</v>
      </c>
      <c r="F170" s="15"/>
    </row>
    <row r="171" spans="1:6" ht="13.5" thickBot="1">
      <c r="A171" s="7" t="s">
        <v>248</v>
      </c>
      <c r="B171" s="8"/>
      <c r="C171" s="12"/>
      <c r="D171" s="12"/>
      <c r="F171" s="15"/>
    </row>
    <row r="172" spans="1:6" ht="13.5" thickBot="1">
      <c r="A172" s="35" t="s">
        <v>249</v>
      </c>
      <c r="B172" s="36"/>
      <c r="C172" s="54">
        <f>SUM(C173:C178)</f>
        <v>426040</v>
      </c>
      <c r="D172" s="54" t="e">
        <f>SUM(D173:D178)</f>
        <v>#VALUE!</v>
      </c>
      <c r="F172" s="15"/>
    </row>
    <row r="173" spans="1:6" ht="13.5" thickBot="1">
      <c r="A173" s="7" t="s">
        <v>250</v>
      </c>
      <c r="B173" s="8"/>
      <c r="C173" s="38">
        <v>166</v>
      </c>
      <c r="D173" s="38" t="e">
        <f>+SUMIF('[1]Sayfa1'!A:A,206,'[1]Sayfa1'!D:D)</f>
        <v>#VALUE!</v>
      </c>
      <c r="F173" s="15"/>
    </row>
    <row r="174" spans="1:6" ht="13.5" thickBot="1">
      <c r="A174" s="7" t="s">
        <v>251</v>
      </c>
      <c r="B174" s="8"/>
      <c r="C174" s="38"/>
      <c r="D174" s="12"/>
      <c r="F174" s="15"/>
    </row>
    <row r="175" spans="1:6" ht="13.5" thickBot="1">
      <c r="A175" s="7" t="s">
        <v>252</v>
      </c>
      <c r="B175" s="8"/>
      <c r="C175" s="38"/>
      <c r="D175" s="12"/>
      <c r="F175" s="15"/>
    </row>
    <row r="176" spans="1:6" ht="13.5" thickBot="1">
      <c r="A176" s="7" t="s">
        <v>253</v>
      </c>
      <c r="B176" s="8"/>
      <c r="C176" s="38"/>
      <c r="D176" s="12"/>
      <c r="F176" s="15"/>
    </row>
    <row r="177" spans="1:6" ht="13.5" thickBot="1">
      <c r="A177" s="7" t="s">
        <v>254</v>
      </c>
      <c r="B177" s="8"/>
      <c r="C177" s="38">
        <v>425874</v>
      </c>
      <c r="D177" s="38" t="e">
        <f>+SUMIF('[1]Sayfa1'!A:A,210,'[1]Sayfa1'!D:D)</f>
        <v>#VALUE!</v>
      </c>
      <c r="F177" s="15"/>
    </row>
    <row r="178" spans="1:6" ht="13.5" thickBot="1">
      <c r="A178" s="7" t="s">
        <v>255</v>
      </c>
      <c r="B178" s="8"/>
      <c r="C178" s="38"/>
      <c r="D178" s="38"/>
      <c r="F178" s="15"/>
    </row>
    <row r="179" spans="1:6" ht="13.5" thickBot="1">
      <c r="A179" s="35" t="s">
        <v>256</v>
      </c>
      <c r="B179" s="36"/>
      <c r="C179" s="54">
        <f>SUM(C180:C182)</f>
        <v>586865</v>
      </c>
      <c r="D179" s="54" t="e">
        <f>SUM(D180:D182)</f>
        <v>#VALUE!</v>
      </c>
      <c r="F179" s="15"/>
    </row>
    <row r="180" spans="1:6" ht="13.5" thickBot="1">
      <c r="A180" s="7" t="s">
        <v>257</v>
      </c>
      <c r="B180" s="8"/>
      <c r="C180" s="38">
        <v>293761</v>
      </c>
      <c r="D180" s="38" t="e">
        <f>+SUMIF('[1]Sayfa1'!A:A,213,'[1]Sayfa1'!D:D)</f>
        <v>#VALUE!</v>
      </c>
      <c r="F180" s="15"/>
    </row>
    <row r="181" spans="1:6" ht="13.5" thickBot="1">
      <c r="A181" s="7" t="s">
        <v>258</v>
      </c>
      <c r="B181" s="8"/>
      <c r="C181" s="38">
        <v>293104</v>
      </c>
      <c r="D181" s="38" t="e">
        <f>+SUMIF('[1]Sayfa1'!A:A,214,'[1]Sayfa1'!D:D)</f>
        <v>#VALUE!</v>
      </c>
      <c r="F181" s="15"/>
    </row>
    <row r="182" spans="1:6" ht="13.5" thickBot="1">
      <c r="A182" s="7" t="s">
        <v>259</v>
      </c>
      <c r="B182" s="8"/>
      <c r="C182" s="38"/>
      <c r="D182" s="12"/>
      <c r="F182" s="15"/>
    </row>
    <row r="183" spans="1:6" ht="13.5" thickBot="1">
      <c r="A183" s="35" t="s">
        <v>260</v>
      </c>
      <c r="B183" s="36"/>
      <c r="C183" s="54">
        <f>SUM(C184:C190)</f>
        <v>16346396</v>
      </c>
      <c r="D183" s="54" t="e">
        <f>SUM(D184:D190)</f>
        <v>#VALUE!</v>
      </c>
      <c r="F183" s="15"/>
    </row>
    <row r="184" spans="1:6" ht="13.5" thickBot="1">
      <c r="A184" s="7" t="s">
        <v>261</v>
      </c>
      <c r="B184" s="8"/>
      <c r="C184" s="38">
        <v>3519331</v>
      </c>
      <c r="D184" s="38" t="e">
        <f>+SUMIF('[1]Sayfa1'!A:A,217,'[1]Sayfa1'!D:D)</f>
        <v>#VALUE!</v>
      </c>
      <c r="F184" s="15"/>
    </row>
    <row r="185" spans="1:6" ht="13.5" thickBot="1">
      <c r="A185" s="7" t="s">
        <v>262</v>
      </c>
      <c r="B185" s="8"/>
      <c r="C185" s="38"/>
      <c r="D185" s="38"/>
      <c r="F185" s="15"/>
    </row>
    <row r="186" spans="1:6" ht="13.5" thickBot="1">
      <c r="A186" s="7" t="s">
        <v>263</v>
      </c>
      <c r="B186" s="8"/>
      <c r="C186" s="38"/>
      <c r="D186" s="12"/>
      <c r="F186" s="15"/>
    </row>
    <row r="187" spans="1:6" ht="13.5" thickBot="1">
      <c r="A187" s="7" t="s">
        <v>264</v>
      </c>
      <c r="B187" s="8"/>
      <c r="C187" s="38">
        <v>10188390</v>
      </c>
      <c r="D187" s="38" t="e">
        <f>+SUMIF('[1]Sayfa1'!A:A,220,'[1]Sayfa1'!D:D)</f>
        <v>#VALUE!</v>
      </c>
      <c r="F187" s="15"/>
    </row>
    <row r="188" spans="1:6" ht="13.5" thickBot="1">
      <c r="A188" s="7" t="s">
        <v>265</v>
      </c>
      <c r="B188" s="8"/>
      <c r="C188" s="38">
        <v>2253675</v>
      </c>
      <c r="D188" s="38" t="e">
        <f>+SUMIF('[1]Sayfa1'!A:A,221,'[1]Sayfa1'!D:D)</f>
        <v>#VALUE!</v>
      </c>
      <c r="F188" s="15"/>
    </row>
    <row r="189" spans="1:6" ht="26.25" thickBot="1">
      <c r="A189" s="7" t="s">
        <v>266</v>
      </c>
      <c r="B189" s="8"/>
      <c r="C189" s="38"/>
      <c r="D189" s="12"/>
      <c r="F189" s="15"/>
    </row>
    <row r="190" spans="1:6" ht="13.5" thickBot="1">
      <c r="A190" s="7" t="s">
        <v>267</v>
      </c>
      <c r="B190" s="8"/>
      <c r="C190" s="38">
        <v>385000</v>
      </c>
      <c r="D190" s="38" t="e">
        <f>+SUMIF('[1]Sayfa1'!A:A,223,'[1]Sayfa1'!D:D)</f>
        <v>#VALUE!</v>
      </c>
      <c r="F190" s="15"/>
    </row>
    <row r="191" spans="1:6" ht="13.5" thickBot="1">
      <c r="A191" s="35" t="s">
        <v>268</v>
      </c>
      <c r="B191" s="36"/>
      <c r="C191" s="54">
        <f>SUM(C192:C198)</f>
        <v>2681275</v>
      </c>
      <c r="D191" s="54" t="e">
        <f>SUM(D192:D198)</f>
        <v>#VALUE!</v>
      </c>
      <c r="F191" s="15"/>
    </row>
    <row r="192" spans="1:6" ht="13.5" thickBot="1">
      <c r="A192" s="7" t="s">
        <v>269</v>
      </c>
      <c r="B192" s="8"/>
      <c r="C192" s="38">
        <v>1166131</v>
      </c>
      <c r="D192" s="38" t="e">
        <f>+SUMIF('[1]Sayfa1'!A:A,225,'[1]Sayfa1'!D:D)</f>
        <v>#VALUE!</v>
      </c>
      <c r="F192" s="15"/>
    </row>
    <row r="193" spans="1:6" ht="13.5" thickBot="1">
      <c r="A193" s="7" t="s">
        <v>270</v>
      </c>
      <c r="B193" s="8"/>
      <c r="C193" s="38">
        <v>39684</v>
      </c>
      <c r="D193" s="38" t="e">
        <f>+SUMIF('[1]Sayfa1'!A:A,226,'[1]Sayfa1'!D:D)</f>
        <v>#VALUE!</v>
      </c>
      <c r="F193" s="15"/>
    </row>
    <row r="194" spans="1:6" ht="26.25" thickBot="1">
      <c r="A194" s="7" t="s">
        <v>271</v>
      </c>
      <c r="B194" s="8"/>
      <c r="C194" s="38"/>
      <c r="D194" s="12"/>
      <c r="F194" s="15"/>
    </row>
    <row r="195" spans="1:6" ht="13.5" thickBot="1">
      <c r="A195" s="7" t="s">
        <v>272</v>
      </c>
      <c r="B195" s="8"/>
      <c r="C195" s="38">
        <v>145194</v>
      </c>
      <c r="D195" s="38"/>
      <c r="F195" s="15"/>
    </row>
    <row r="196" spans="1:6" ht="13.5" thickBot="1">
      <c r="A196" s="7" t="s">
        <v>273</v>
      </c>
      <c r="B196" s="8"/>
      <c r="C196" s="38">
        <v>1330266</v>
      </c>
      <c r="D196" s="38" t="e">
        <f>+SUMIF('[1]Sayfa1'!A:A,242,'[1]Sayfa1'!D:D)</f>
        <v>#VALUE!</v>
      </c>
      <c r="F196" s="15"/>
    </row>
    <row r="197" spans="1:6" ht="13.5" thickBot="1">
      <c r="A197" s="7" t="s">
        <v>274</v>
      </c>
      <c r="B197" s="8"/>
      <c r="C197" s="38"/>
      <c r="D197" s="12"/>
      <c r="F197" s="15"/>
    </row>
    <row r="198" spans="1:6" ht="13.5" thickBot="1">
      <c r="A198" s="7" t="s">
        <v>275</v>
      </c>
      <c r="B198" s="8"/>
      <c r="C198" s="38"/>
      <c r="D198" s="38" t="e">
        <f>+SUMIF('[1]Sayfa1'!A:A,241,'[1]Sayfa1'!D:D)</f>
        <v>#VALUE!</v>
      </c>
      <c r="F198" s="15"/>
    </row>
    <row r="199" spans="1:6" ht="13.5" thickBot="1">
      <c r="A199" s="35" t="s">
        <v>276</v>
      </c>
      <c r="B199" s="36"/>
      <c r="C199" s="54">
        <f>SUM(C200:C202)</f>
        <v>974588</v>
      </c>
      <c r="D199" s="54" t="e">
        <f>SUM(D200:D202)</f>
        <v>#VALUE!</v>
      </c>
      <c r="F199" s="15"/>
    </row>
    <row r="200" spans="1:6" ht="13.5" thickBot="1">
      <c r="A200" s="7" t="s">
        <v>277</v>
      </c>
      <c r="B200" s="8"/>
      <c r="C200" s="12"/>
      <c r="D200" s="12"/>
      <c r="F200" s="15"/>
    </row>
    <row r="201" spans="1:6" ht="13.5" thickBot="1">
      <c r="A201" s="7" t="s">
        <v>278</v>
      </c>
      <c r="B201" s="8"/>
      <c r="C201" s="12"/>
      <c r="D201" s="12"/>
      <c r="F201" s="15"/>
    </row>
    <row r="202" spans="1:6" ht="13.5" thickBot="1">
      <c r="A202" s="7" t="s">
        <v>279</v>
      </c>
      <c r="B202" s="8"/>
      <c r="C202">
        <v>974588</v>
      </c>
      <c r="D202" s="38" t="e">
        <f>+SUMIF('[1]Sayfa1'!A:A,248,'[1]Sayfa1'!D:D)</f>
        <v>#VALUE!</v>
      </c>
      <c r="F202" s="15"/>
    </row>
    <row r="203" spans="1:6" ht="13.5" thickBot="1">
      <c r="A203" s="35" t="s">
        <v>280</v>
      </c>
      <c r="B203" s="36"/>
      <c r="C203" s="54">
        <f>+C204+C206</f>
        <v>1120320</v>
      </c>
      <c r="D203" s="54" t="e">
        <f>SUM(D204:D206)</f>
        <v>#VALUE!</v>
      </c>
      <c r="F203" s="15"/>
    </row>
    <row r="204" spans="1:6" ht="13.5" thickBot="1">
      <c r="A204" s="7" t="s">
        <v>281</v>
      </c>
      <c r="B204" s="8"/>
      <c r="C204" s="38">
        <v>461845</v>
      </c>
      <c r="D204" s="38" t="e">
        <f>+SUMIF('[1]Sayfa1'!A:A,250,'[1]Sayfa1'!D:D)</f>
        <v>#VALUE!</v>
      </c>
      <c r="F204" s="15"/>
    </row>
    <row r="205" spans="1:6" ht="13.5" thickBot="1">
      <c r="A205" s="7" t="s">
        <v>282</v>
      </c>
      <c r="B205" s="8"/>
      <c r="C205" s="38"/>
      <c r="D205" s="12"/>
      <c r="F205" s="15"/>
    </row>
    <row r="206" spans="1:6" ht="13.5" thickBot="1">
      <c r="A206" s="7" t="s">
        <v>283</v>
      </c>
      <c r="B206" s="8"/>
      <c r="C206" s="38">
        <v>658475</v>
      </c>
      <c r="D206" s="38" t="e">
        <f>+SUMIF('[1]Sayfa1'!A:A,252,'[1]Sayfa1'!D:D)</f>
        <v>#VALUE!</v>
      </c>
      <c r="F206" s="15"/>
    </row>
    <row r="207" spans="1:6" ht="13.5" thickBot="1">
      <c r="A207" s="35" t="s">
        <v>284</v>
      </c>
      <c r="B207" s="36"/>
      <c r="C207" s="54">
        <f>+C208+C210</f>
        <v>1746100</v>
      </c>
      <c r="D207" s="54" t="e">
        <f>SUM(D208:D210)</f>
        <v>#VALUE!</v>
      </c>
      <c r="F207" s="15"/>
    </row>
    <row r="208" spans="1:6" ht="13.5" thickBot="1">
      <c r="A208" s="7" t="s">
        <v>285</v>
      </c>
      <c r="B208" s="8"/>
      <c r="C208" s="38">
        <v>1141717</v>
      </c>
      <c r="D208" s="38" t="e">
        <f>+SUMIF('[1]Sayfa1'!A:A,254,'[1]Sayfa1'!D:D)</f>
        <v>#VALUE!</v>
      </c>
      <c r="F208" s="15"/>
    </row>
    <row r="209" spans="1:6" ht="13.5" thickBot="1">
      <c r="A209" s="7" t="s">
        <v>286</v>
      </c>
      <c r="B209" s="8"/>
      <c r="C209" s="38"/>
      <c r="D209" s="12"/>
      <c r="F209" s="15"/>
    </row>
    <row r="210" spans="1:6" ht="13.5" thickBot="1">
      <c r="A210" s="7" t="s">
        <v>287</v>
      </c>
      <c r="B210" s="8"/>
      <c r="C210" s="38">
        <v>604383</v>
      </c>
      <c r="D210" s="38" t="e">
        <f>+SUMIF('[1]Sayfa1'!A:A,256,'[1]Sayfa1'!D:D)-3</f>
        <v>#VALUE!</v>
      </c>
      <c r="F210" s="15"/>
    </row>
    <row r="211" spans="1:6" ht="13.5" thickBot="1">
      <c r="A211" s="35" t="s">
        <v>288</v>
      </c>
      <c r="B211" s="36"/>
      <c r="C211" s="54">
        <f>+C156+C165+C172+C179+C183+C191+C199+C203+C207</f>
        <v>24086131</v>
      </c>
      <c r="D211" s="54" t="e">
        <f>+D156+D165+D172+D179+D183+D191+D199+D203+D207</f>
        <v>#VALUE!</v>
      </c>
      <c r="E211" s="39"/>
      <c r="F211" s="15"/>
    </row>
    <row r="212" spans="1:6" ht="12.75">
      <c r="A212" s="49"/>
      <c r="B212" s="49"/>
      <c r="C212" s="50"/>
      <c r="D212" s="50"/>
      <c r="F212" s="15"/>
    </row>
    <row r="213" spans="1:6" ht="16.5" thickBot="1">
      <c r="A213" s="40"/>
      <c r="C213" s="15"/>
      <c r="D213" s="15"/>
      <c r="F213" s="15"/>
    </row>
    <row r="214" spans="1:6" ht="13.5" thickBot="1">
      <c r="A214" s="28" t="s">
        <v>231</v>
      </c>
      <c r="B214" s="29"/>
      <c r="C214" s="41"/>
      <c r="D214" s="41"/>
      <c r="F214" s="15"/>
    </row>
    <row r="215" spans="1:6" ht="12.75">
      <c r="A215" s="42" t="s">
        <v>289</v>
      </c>
      <c r="B215" s="3"/>
      <c r="C215" s="52"/>
      <c r="D215" s="52"/>
      <c r="F215" s="15"/>
    </row>
    <row r="216" spans="1:6" ht="12.75">
      <c r="A216" s="30"/>
      <c r="B216" s="3"/>
      <c r="C216" s="52"/>
      <c r="D216" s="52"/>
      <c r="F216" s="15"/>
    </row>
    <row r="217" spans="1:6" ht="26.25" customHeight="1" thickBot="1">
      <c r="A217" s="32"/>
      <c r="B217" s="4"/>
      <c r="C217" s="53"/>
      <c r="D217" s="53"/>
      <c r="F217" s="15"/>
    </row>
    <row r="218" spans="1:6" ht="13.5" thickBot="1">
      <c r="A218" s="35" t="s">
        <v>233</v>
      </c>
      <c r="B218" s="36"/>
      <c r="C218" s="54">
        <f>SUM(C219:C225)</f>
        <v>0</v>
      </c>
      <c r="D218" s="54">
        <f>SUM(D219:D225)</f>
        <v>0</v>
      </c>
      <c r="F218" s="15"/>
    </row>
    <row r="219" spans="1:6" ht="13.5" thickBot="1">
      <c r="A219" s="7" t="s">
        <v>234</v>
      </c>
      <c r="B219" s="8"/>
      <c r="C219" s="12"/>
      <c r="D219" s="12"/>
      <c r="F219" s="15"/>
    </row>
    <row r="220" spans="1:6" ht="13.5" thickBot="1">
      <c r="A220" s="7" t="s">
        <v>290</v>
      </c>
      <c r="B220" s="8"/>
      <c r="C220" s="12"/>
      <c r="D220" s="12"/>
      <c r="F220" s="15"/>
    </row>
    <row r="221" spans="1:6" ht="13.5" thickBot="1">
      <c r="A221" s="7" t="s">
        <v>236</v>
      </c>
      <c r="B221" s="8"/>
      <c r="C221" s="12"/>
      <c r="D221" s="12"/>
      <c r="F221" s="15"/>
    </row>
    <row r="222" spans="1:6" ht="13.5" thickBot="1">
      <c r="A222" s="7" t="s">
        <v>291</v>
      </c>
      <c r="B222" s="8"/>
      <c r="C222" s="12"/>
      <c r="D222" s="12"/>
      <c r="F222" s="15"/>
    </row>
    <row r="223" spans="1:6" ht="13.5" thickBot="1">
      <c r="A223" s="7" t="s">
        <v>292</v>
      </c>
      <c r="B223" s="8"/>
      <c r="C223" s="12"/>
      <c r="D223" s="12"/>
      <c r="F223" s="15"/>
    </row>
    <row r="224" spans="1:6" ht="13.5" thickBot="1">
      <c r="A224" s="7" t="s">
        <v>293</v>
      </c>
      <c r="B224" s="8"/>
      <c r="C224" s="12"/>
      <c r="D224" s="12"/>
      <c r="F224" s="15"/>
    </row>
    <row r="225" spans="1:6" ht="13.5" thickBot="1">
      <c r="A225" s="7" t="s">
        <v>294</v>
      </c>
      <c r="B225" s="8"/>
      <c r="C225" s="12"/>
      <c r="D225" s="12"/>
      <c r="F225" s="15"/>
    </row>
    <row r="226" spans="1:6" ht="13.5" thickBot="1">
      <c r="A226" s="35" t="s">
        <v>295</v>
      </c>
      <c r="B226" s="36"/>
      <c r="C226" s="54">
        <f>SUM(C227:C232)</f>
        <v>0</v>
      </c>
      <c r="D226" s="54">
        <f>SUM(D227:D232)</f>
        <v>0</v>
      </c>
      <c r="F226" s="15"/>
    </row>
    <row r="227" spans="1:6" ht="13.5" thickBot="1">
      <c r="A227" s="7" t="s">
        <v>243</v>
      </c>
      <c r="B227" s="8"/>
      <c r="C227" s="12"/>
      <c r="D227" s="12"/>
      <c r="F227" s="15"/>
    </row>
    <row r="228" spans="1:6" ht="13.5" thickBot="1">
      <c r="A228" s="7" t="s">
        <v>244</v>
      </c>
      <c r="B228" s="8"/>
      <c r="C228" s="12"/>
      <c r="D228" s="12"/>
      <c r="F228" s="15"/>
    </row>
    <row r="229" spans="1:6" ht="13.5" thickBot="1">
      <c r="A229" s="7" t="s">
        <v>245</v>
      </c>
      <c r="B229" s="8"/>
      <c r="C229" s="12"/>
      <c r="D229" s="12"/>
      <c r="F229" s="15"/>
    </row>
    <row r="230" spans="1:6" ht="13.5" thickBot="1">
      <c r="A230" s="7" t="s">
        <v>246</v>
      </c>
      <c r="B230" s="8"/>
      <c r="C230" s="12"/>
      <c r="D230" s="12"/>
      <c r="F230" s="15"/>
    </row>
    <row r="231" spans="1:6" ht="13.5" thickBot="1">
      <c r="A231" s="7" t="s">
        <v>296</v>
      </c>
      <c r="B231" s="8"/>
      <c r="C231" s="12"/>
      <c r="D231" s="12"/>
      <c r="F231" s="15"/>
    </row>
    <row r="232" spans="1:6" ht="13.5" thickBot="1">
      <c r="A232" s="7" t="s">
        <v>297</v>
      </c>
      <c r="B232" s="8"/>
      <c r="C232" s="12"/>
      <c r="D232" s="12"/>
      <c r="F232" s="15"/>
    </row>
    <row r="233" spans="1:6" ht="13.5" thickBot="1">
      <c r="A233" s="35" t="s">
        <v>298</v>
      </c>
      <c r="B233" s="36"/>
      <c r="C233" s="54">
        <f>SUM(C234:C239)</f>
        <v>0</v>
      </c>
      <c r="D233" s="54">
        <f>SUM(D234:D239)</f>
        <v>0</v>
      </c>
      <c r="F233" s="15"/>
    </row>
    <row r="234" spans="1:6" ht="13.5" thickBot="1">
      <c r="A234" s="7" t="s">
        <v>250</v>
      </c>
      <c r="B234" s="8"/>
      <c r="C234" s="12"/>
      <c r="D234" s="12"/>
      <c r="F234" s="15"/>
    </row>
    <row r="235" spans="1:6" ht="13.5" thickBot="1">
      <c r="A235" s="7" t="s">
        <v>251</v>
      </c>
      <c r="B235" s="8"/>
      <c r="C235" s="12"/>
      <c r="D235" s="12"/>
      <c r="F235" s="15"/>
    </row>
    <row r="236" spans="1:6" ht="13.5" thickBot="1">
      <c r="A236" s="7" t="s">
        <v>252</v>
      </c>
      <c r="B236" s="8"/>
      <c r="C236" s="12"/>
      <c r="D236" s="12"/>
      <c r="F236" s="15"/>
    </row>
    <row r="237" spans="1:6" ht="13.5" thickBot="1">
      <c r="A237" s="7" t="s">
        <v>299</v>
      </c>
      <c r="B237" s="8"/>
      <c r="C237" s="12"/>
      <c r="D237" s="12"/>
      <c r="F237" s="15"/>
    </row>
    <row r="238" spans="1:6" ht="13.5" thickBot="1">
      <c r="A238" s="7" t="s">
        <v>300</v>
      </c>
      <c r="B238" s="8"/>
      <c r="C238" s="12"/>
      <c r="D238" s="12"/>
      <c r="F238" s="15"/>
    </row>
    <row r="239" spans="1:6" ht="13.5" thickBot="1">
      <c r="A239" s="7" t="s">
        <v>301</v>
      </c>
      <c r="B239" s="8"/>
      <c r="C239" s="12"/>
      <c r="D239" s="12"/>
      <c r="F239" s="15"/>
    </row>
    <row r="240" spans="1:6" ht="13.5" thickBot="1">
      <c r="A240" s="35" t="s">
        <v>256</v>
      </c>
      <c r="B240" s="36"/>
      <c r="C240" s="54">
        <f>SUM(C241:C243)</f>
        <v>0</v>
      </c>
      <c r="D240" s="54">
        <f>SUM(D241:D243)</f>
        <v>0</v>
      </c>
      <c r="F240" s="15"/>
    </row>
    <row r="241" spans="1:6" ht="13.5" thickBot="1">
      <c r="A241" s="7" t="s">
        <v>302</v>
      </c>
      <c r="B241" s="8"/>
      <c r="C241" s="12"/>
      <c r="D241" s="12"/>
      <c r="F241" s="15"/>
    </row>
    <row r="242" spans="1:6" ht="13.5" thickBot="1">
      <c r="A242" s="7" t="s">
        <v>303</v>
      </c>
      <c r="B242" s="8"/>
      <c r="C242" s="12"/>
      <c r="D242" s="12"/>
      <c r="F242" s="15"/>
    </row>
    <row r="243" spans="1:6" ht="13.5" thickBot="1">
      <c r="A243" s="7" t="s">
        <v>304</v>
      </c>
      <c r="B243" s="8"/>
      <c r="C243" s="12"/>
      <c r="D243" s="12"/>
      <c r="F243" s="15"/>
    </row>
    <row r="244" spans="1:6" ht="13.5" thickBot="1">
      <c r="A244" s="35" t="s">
        <v>305</v>
      </c>
      <c r="B244" s="36"/>
      <c r="C244" s="54">
        <f>SUM(C245:C251)</f>
        <v>281367026</v>
      </c>
      <c r="D244" s="54" t="e">
        <f>SUM(D245:D251)</f>
        <v>#VALUE!</v>
      </c>
      <c r="F244" s="15"/>
    </row>
    <row r="245" spans="1:6" ht="13.5" thickBot="1">
      <c r="A245" s="7" t="s">
        <v>306</v>
      </c>
      <c r="B245" s="8"/>
      <c r="C245" s="12"/>
      <c r="D245" s="12"/>
      <c r="F245" s="15"/>
    </row>
    <row r="246" spans="1:6" ht="13.5" thickBot="1">
      <c r="A246" s="7" t="s">
        <v>262</v>
      </c>
      <c r="B246" s="8"/>
      <c r="C246" s="12"/>
      <c r="D246" s="12"/>
      <c r="F246" s="15"/>
    </row>
    <row r="247" spans="1:6" ht="13.5" thickBot="1">
      <c r="A247" s="7" t="s">
        <v>263</v>
      </c>
      <c r="B247" s="8"/>
      <c r="C247" s="38">
        <v>188181463</v>
      </c>
      <c r="D247" s="38" t="e">
        <f>+SUMIF('[1]Sayfa1'!A:A,300,'[1]Sayfa1'!D:D)</f>
        <v>#VALUE!</v>
      </c>
      <c r="F247" s="15"/>
    </row>
    <row r="248" spans="1:6" ht="13.5" thickBot="1">
      <c r="A248" s="7" t="s">
        <v>264</v>
      </c>
      <c r="B248" s="8"/>
      <c r="C248" s="38"/>
      <c r="D248" s="12"/>
      <c r="F248" s="15"/>
    </row>
    <row r="249" spans="1:6" ht="13.5" thickBot="1">
      <c r="A249" s="7" t="s">
        <v>265</v>
      </c>
      <c r="B249" s="8"/>
      <c r="C249" s="38"/>
      <c r="D249" s="12"/>
      <c r="F249" s="15"/>
    </row>
    <row r="250" spans="1:6" ht="26.25" thickBot="1">
      <c r="A250" s="7" t="s">
        <v>307</v>
      </c>
      <c r="B250" s="8"/>
      <c r="C250" s="38">
        <v>78712584</v>
      </c>
      <c r="D250" s="38" t="e">
        <f>+SUMIF('[1]Sayfa1'!A:A,303,'[1]Sayfa1'!D:D)</f>
        <v>#VALUE!</v>
      </c>
      <c r="F250" s="15"/>
    </row>
    <row r="251" spans="1:6" ht="13.5" thickBot="1">
      <c r="A251" s="7" t="s">
        <v>267</v>
      </c>
      <c r="B251" s="8"/>
      <c r="C251" s="38">
        <v>14472979</v>
      </c>
      <c r="D251" s="38" t="e">
        <f>+SUMIF('[1]Sayfa1'!A:A,304,'[1]Sayfa1'!D:D)</f>
        <v>#VALUE!</v>
      </c>
      <c r="F251" s="15"/>
    </row>
    <row r="252" spans="1:6" ht="13.5" thickBot="1">
      <c r="A252" s="35" t="s">
        <v>308</v>
      </c>
      <c r="B252" s="36"/>
      <c r="C252" s="54">
        <f>SUM(C253:C255)</f>
        <v>0</v>
      </c>
      <c r="D252" s="54">
        <f>SUM(D253:D255)</f>
        <v>0</v>
      </c>
      <c r="F252" s="15"/>
    </row>
    <row r="253" spans="1:6" ht="13.5" thickBot="1">
      <c r="A253" s="7" t="s">
        <v>309</v>
      </c>
      <c r="B253" s="8"/>
      <c r="C253" s="12"/>
      <c r="D253" s="12"/>
      <c r="F253" s="15"/>
    </row>
    <row r="254" spans="1:6" ht="26.25" thickBot="1">
      <c r="A254" s="7" t="s">
        <v>310</v>
      </c>
      <c r="B254" s="8"/>
      <c r="C254" s="12"/>
      <c r="D254" s="12"/>
      <c r="F254" s="15"/>
    </row>
    <row r="255" spans="1:6" ht="13.5" thickBot="1">
      <c r="A255" s="7" t="s">
        <v>311</v>
      </c>
      <c r="B255" s="8"/>
      <c r="C255" s="12"/>
      <c r="D255" s="12"/>
      <c r="F255" s="15"/>
    </row>
    <row r="256" spans="1:6" ht="13.5" thickBot="1">
      <c r="A256" s="35" t="s">
        <v>312</v>
      </c>
      <c r="B256" s="36"/>
      <c r="C256" s="54">
        <f>SUM(C257:C258)</f>
        <v>226393</v>
      </c>
      <c r="D256" s="54" t="e">
        <f>SUM(D257:D258)</f>
        <v>#VALUE!</v>
      </c>
      <c r="F256" s="15"/>
    </row>
    <row r="257" spans="1:6" ht="13.5" thickBot="1">
      <c r="A257" s="7" t="s">
        <v>277</v>
      </c>
      <c r="B257" s="8"/>
      <c r="C257" s="38">
        <v>226393</v>
      </c>
      <c r="D257" s="38" t="e">
        <f>+SUMIF('[1]Sayfa1'!A:A,310,'[1]Sayfa1'!D:D)</f>
        <v>#VALUE!</v>
      </c>
      <c r="F257" s="15"/>
    </row>
    <row r="258" spans="1:6" ht="13.5" thickBot="1">
      <c r="A258" s="7" t="s">
        <v>313</v>
      </c>
      <c r="B258" s="8"/>
      <c r="C258" s="38"/>
      <c r="D258" s="12"/>
      <c r="F258" s="15"/>
    </row>
    <row r="259" spans="1:6" ht="13.5" thickBot="1">
      <c r="A259" s="35" t="s">
        <v>314</v>
      </c>
      <c r="B259" s="36"/>
      <c r="C259" s="54">
        <f>SUM(C260:C262)</f>
        <v>0</v>
      </c>
      <c r="D259" s="54">
        <f>SUM(D260:D262)</f>
        <v>0</v>
      </c>
      <c r="F259" s="15"/>
    </row>
    <row r="260" spans="1:6" ht="13.5" thickBot="1">
      <c r="A260" s="7" t="s">
        <v>315</v>
      </c>
      <c r="B260" s="8"/>
      <c r="C260" s="12"/>
      <c r="D260" s="12"/>
      <c r="F260" s="15"/>
    </row>
    <row r="261" spans="1:6" ht="13.5" thickBot="1">
      <c r="A261" s="7" t="s">
        <v>282</v>
      </c>
      <c r="B261" s="8"/>
      <c r="C261" s="12"/>
      <c r="D261" s="12"/>
      <c r="F261" s="15"/>
    </row>
    <row r="262" spans="1:6" ht="13.5" thickBot="1">
      <c r="A262" s="7" t="s">
        <v>316</v>
      </c>
      <c r="B262" s="8"/>
      <c r="C262" s="12"/>
      <c r="D262" s="12"/>
      <c r="F262" s="15"/>
    </row>
    <row r="263" spans="1:6" ht="13.5" thickBot="1">
      <c r="A263" s="35" t="s">
        <v>317</v>
      </c>
      <c r="B263" s="36"/>
      <c r="C263" s="54">
        <f>SUM(C264:C265)</f>
        <v>0</v>
      </c>
      <c r="D263" s="54">
        <f>SUM(D264:D265)</f>
        <v>0</v>
      </c>
      <c r="F263" s="15"/>
    </row>
    <row r="264" spans="1:6" ht="13.5" thickBot="1">
      <c r="A264" s="7" t="s">
        <v>318</v>
      </c>
      <c r="B264" s="8"/>
      <c r="C264" s="12"/>
      <c r="D264" s="12"/>
      <c r="F264" s="15"/>
    </row>
    <row r="265" spans="1:6" ht="13.5" thickBot="1">
      <c r="A265" s="7" t="s">
        <v>319</v>
      </c>
      <c r="B265" s="8"/>
      <c r="C265" s="12"/>
      <c r="D265" s="12"/>
      <c r="F265" s="15"/>
    </row>
    <row r="266" spans="1:6" ht="13.5" thickBot="1">
      <c r="A266" s="35" t="s">
        <v>320</v>
      </c>
      <c r="B266" s="36"/>
      <c r="C266" s="54">
        <f>+C218+C226+C233+C240+C244+C252+C256+C259+C263</f>
        <v>281593419</v>
      </c>
      <c r="D266" s="54" t="e">
        <f>+D218+D226+D233+D240+D244+D252+D256+D259+D263</f>
        <v>#VALUE!</v>
      </c>
      <c r="E266" s="39"/>
      <c r="F266" s="15"/>
    </row>
    <row r="267" spans="1:6" ht="16.5" thickBot="1">
      <c r="A267" s="40"/>
      <c r="C267" s="15"/>
      <c r="D267" s="15"/>
      <c r="F267" s="15"/>
    </row>
    <row r="268" spans="1:6" ht="13.5" thickBot="1">
      <c r="A268" s="55" t="s">
        <v>321</v>
      </c>
      <c r="B268" s="56"/>
      <c r="C268" s="57"/>
      <c r="D268" s="57"/>
      <c r="F268" s="15"/>
    </row>
    <row r="269" spans="1:6" ht="12.75">
      <c r="A269" s="16" t="s">
        <v>322</v>
      </c>
      <c r="B269" s="3"/>
      <c r="C269" s="52"/>
      <c r="D269" s="52"/>
      <c r="F269" s="15"/>
    </row>
    <row r="270" spans="1:6" ht="12.75">
      <c r="A270" s="17"/>
      <c r="B270" s="3"/>
      <c r="C270" s="52"/>
      <c r="D270" s="52"/>
      <c r="F270" s="15"/>
    </row>
    <row r="271" spans="1:6" ht="26.25" customHeight="1" thickBot="1">
      <c r="A271" s="58"/>
      <c r="B271" s="4"/>
      <c r="C271" s="53"/>
      <c r="D271" s="53"/>
      <c r="F271" s="15"/>
    </row>
    <row r="272" spans="1:6" ht="13.5" thickBot="1">
      <c r="A272" s="35" t="s">
        <v>323</v>
      </c>
      <c r="B272" s="36"/>
      <c r="C272" s="54">
        <f>SUM(C273:C276)</f>
        <v>31265000</v>
      </c>
      <c r="D272" s="54" t="e">
        <f>SUM(D273:D276)</f>
        <v>#VALUE!</v>
      </c>
      <c r="F272" s="15"/>
    </row>
    <row r="273" spans="1:6" ht="13.5" thickBot="1">
      <c r="A273" s="7" t="s">
        <v>324</v>
      </c>
      <c r="B273" s="8"/>
      <c r="C273" s="38">
        <v>31265000</v>
      </c>
      <c r="D273" s="38" t="e">
        <f>+SUMIF('[1]Sayfa1'!A:A,321,'[1]Sayfa1'!D:D)</f>
        <v>#VALUE!</v>
      </c>
      <c r="F273" s="15"/>
    </row>
    <row r="274" spans="1:6" ht="13.5" thickBot="1">
      <c r="A274" s="7" t="s">
        <v>325</v>
      </c>
      <c r="B274" s="8"/>
      <c r="C274" s="38"/>
      <c r="D274" s="12"/>
      <c r="F274" s="15"/>
    </row>
    <row r="275" spans="1:6" ht="13.5" thickBot="1">
      <c r="A275" s="7" t="s">
        <v>326</v>
      </c>
      <c r="B275" s="8"/>
      <c r="C275" s="38"/>
      <c r="D275" s="12"/>
      <c r="F275" s="15"/>
    </row>
    <row r="276" spans="1:6" ht="13.5" thickBot="1">
      <c r="A276" s="7" t="s">
        <v>327</v>
      </c>
      <c r="B276" s="8"/>
      <c r="C276" s="38"/>
      <c r="D276" s="12"/>
      <c r="F276" s="15"/>
    </row>
    <row r="277" spans="1:6" ht="13.5" thickBot="1">
      <c r="A277" s="35" t="s">
        <v>328</v>
      </c>
      <c r="B277" s="36"/>
      <c r="C277" s="54" t="e">
        <f>SUM(C278:C282)</f>
        <v>#VALUE!</v>
      </c>
      <c r="D277" s="54" t="e">
        <f>SUM(D278:D282)</f>
        <v>#VALUE!</v>
      </c>
      <c r="F277" s="15"/>
    </row>
    <row r="278" spans="1:6" ht="13.5" thickBot="1">
      <c r="A278" s="7" t="s">
        <v>329</v>
      </c>
      <c r="B278" s="8"/>
      <c r="C278" s="12"/>
      <c r="D278" s="12"/>
      <c r="F278" s="15"/>
    </row>
    <row r="279" spans="1:6" ht="13.5" thickBot="1">
      <c r="A279" s="7" t="s">
        <v>330</v>
      </c>
      <c r="B279" s="8"/>
      <c r="C279" s="12"/>
      <c r="D279" s="12"/>
      <c r="F279" s="15"/>
    </row>
    <row r="280" spans="1:6" ht="13.5" thickBot="1">
      <c r="A280" s="7" t="s">
        <v>331</v>
      </c>
      <c r="B280" s="8"/>
      <c r="C280" s="38"/>
      <c r="D280" s="38"/>
      <c r="F280" s="15"/>
    </row>
    <row r="281" spans="1:6" ht="13.5" thickBot="1">
      <c r="A281" s="7" t="s">
        <v>332</v>
      </c>
      <c r="B281" s="8"/>
      <c r="C281" s="12"/>
      <c r="D281" s="12"/>
      <c r="F281" s="15"/>
    </row>
    <row r="282" spans="1:6" ht="13.5" thickBot="1">
      <c r="A282" s="7" t="s">
        <v>333</v>
      </c>
      <c r="B282" s="8"/>
      <c r="C282" s="38" t="e">
        <f>+SUMIF('[1]Sayfa1'!A:A,330,'[1]Sayfa1'!C:C)</f>
        <v>#VALUE!</v>
      </c>
      <c r="D282" s="38" t="e">
        <f>+SUMIF('[1]Sayfa1'!A:A,325,'[1]Sayfa1'!D:D)</f>
        <v>#VALUE!</v>
      </c>
      <c r="F282" s="15"/>
    </row>
    <row r="283" spans="1:6" ht="13.5" thickBot="1">
      <c r="A283" s="35" t="s">
        <v>334</v>
      </c>
      <c r="B283" s="36"/>
      <c r="C283" s="54">
        <f>SUM(C284:C289)</f>
        <v>35721368</v>
      </c>
      <c r="D283" s="54" t="e">
        <f>SUM(D284:D289)</f>
        <v>#VALUE!</v>
      </c>
      <c r="E283" s="39"/>
      <c r="F283" s="15"/>
    </row>
    <row r="284" spans="1:6" ht="13.5" thickBot="1">
      <c r="A284" s="7" t="s">
        <v>335</v>
      </c>
      <c r="B284" s="8"/>
      <c r="C284" s="38">
        <v>12363489</v>
      </c>
      <c r="D284" s="38" t="e">
        <f>+SUMIF('[1]Sayfa1'!A:A,332,'[1]Sayfa1'!D:D)</f>
        <v>#VALUE!</v>
      </c>
      <c r="F284" s="15"/>
    </row>
    <row r="285" spans="1:6" ht="13.5" thickBot="1">
      <c r="A285" s="7" t="s">
        <v>336</v>
      </c>
      <c r="B285" s="8"/>
      <c r="C285" s="38"/>
      <c r="D285" s="12"/>
      <c r="F285" s="15"/>
    </row>
    <row r="286" spans="1:6" ht="13.5" thickBot="1">
      <c r="A286" s="7" t="s">
        <v>337</v>
      </c>
      <c r="B286" s="8"/>
      <c r="C286" s="38">
        <v>16910555</v>
      </c>
      <c r="D286" s="38"/>
      <c r="F286" s="15"/>
    </row>
    <row r="287" spans="1:6" ht="13.5" thickBot="1">
      <c r="A287" s="7" t="s">
        <v>338</v>
      </c>
      <c r="B287" s="8"/>
      <c r="C287" s="38"/>
      <c r="D287" s="12"/>
      <c r="F287" s="15"/>
    </row>
    <row r="288" spans="1:6" ht="13.5" thickBot="1">
      <c r="A288" s="7" t="s">
        <v>339</v>
      </c>
      <c r="B288" s="8"/>
      <c r="C288" s="38">
        <v>6447324</v>
      </c>
      <c r="D288" s="38" t="e">
        <f>+SUMIF('[1]Sayfa1'!A:A,336,'[1]Sayfa1'!D:D)</f>
        <v>#VALUE!</v>
      </c>
      <c r="F288" s="15"/>
    </row>
    <row r="289" spans="1:6" ht="13.5" thickBot="1">
      <c r="A289" s="7" t="s">
        <v>340</v>
      </c>
      <c r="B289" s="8"/>
      <c r="C289" s="12"/>
      <c r="D289" s="12"/>
      <c r="F289" s="15"/>
    </row>
    <row r="290" spans="1:6" ht="13.5" thickBot="1">
      <c r="A290" s="35" t="s">
        <v>341</v>
      </c>
      <c r="B290" s="36"/>
      <c r="C290" s="54">
        <f>+C291</f>
        <v>0</v>
      </c>
      <c r="D290" s="54" t="e">
        <f>+D291</f>
        <v>#VALUE!</v>
      </c>
      <c r="F290" s="15"/>
    </row>
    <row r="291" spans="1:6" ht="13.5" thickBot="1">
      <c r="A291" s="7" t="s">
        <v>342</v>
      </c>
      <c r="B291" s="8"/>
      <c r="C291" s="38"/>
      <c r="D291" s="38" t="e">
        <f>+SUMIF('[1]Sayfa1'!A:A,352,'[1]Sayfa1'!D:D)+27850873</f>
        <v>#VALUE!</v>
      </c>
      <c r="F291" s="15"/>
    </row>
    <row r="292" spans="1:6" ht="13.5" thickBot="1">
      <c r="A292" s="35" t="s">
        <v>343</v>
      </c>
      <c r="B292" s="36"/>
      <c r="C292" s="54">
        <f>+C293</f>
        <v>0</v>
      </c>
      <c r="D292" s="54" t="e">
        <f>+D293</f>
        <v>#VALUE!</v>
      </c>
      <c r="F292" s="15"/>
    </row>
    <row r="293" spans="1:6" ht="13.5" thickBot="1">
      <c r="A293" s="7" t="s">
        <v>344</v>
      </c>
      <c r="B293" s="8"/>
      <c r="C293" s="38"/>
      <c r="D293" s="38" t="e">
        <f>+SUMIF('[1]Sayfa1'!A:A,354,'[1]Sayfa1'!D:D)</f>
        <v>#VALUE!</v>
      </c>
      <c r="F293" s="15"/>
    </row>
    <row r="294" spans="1:6" ht="13.5" thickBot="1">
      <c r="A294" s="35" t="s">
        <v>345</v>
      </c>
      <c r="B294" s="36"/>
      <c r="C294" s="54">
        <f>+C295</f>
        <v>5882191</v>
      </c>
      <c r="D294" s="54" t="e">
        <f>+D295+D296</f>
        <v>#VALUE!</v>
      </c>
      <c r="F294" s="15"/>
    </row>
    <row r="295" spans="1:6" ht="13.5" thickBot="1">
      <c r="A295" s="7" t="s">
        <v>346</v>
      </c>
      <c r="B295" s="8"/>
      <c r="C295" s="38">
        <v>5882191</v>
      </c>
      <c r="D295" s="38" t="e">
        <f>+SUMIF('[1]Sayfa1'!A:A,356,'[1]Sayfa1'!D:D)</f>
        <v>#VALUE!</v>
      </c>
      <c r="F295" s="15"/>
    </row>
    <row r="296" spans="1:8" ht="13.5" thickBot="1">
      <c r="A296" s="7" t="s">
        <v>347</v>
      </c>
      <c r="B296" s="8"/>
      <c r="C296" s="38"/>
      <c r="D296" s="12">
        <v>-33594</v>
      </c>
      <c r="F296" s="15"/>
      <c r="H296" s="59"/>
    </row>
    <row r="297" spans="1:6" ht="13.5" thickBot="1">
      <c r="A297" s="35" t="s">
        <v>348</v>
      </c>
      <c r="B297" s="36"/>
      <c r="C297" s="54" t="e">
        <f>+C272+C277+C283+C290+C292+C294</f>
        <v>#VALUE!</v>
      </c>
      <c r="D297" s="54" t="e">
        <f>+D272+D277+D283+D290+D292+D294</f>
        <v>#VALUE!</v>
      </c>
      <c r="E297" s="39"/>
      <c r="F297" s="15"/>
    </row>
    <row r="298" spans="1:6" ht="13.5" thickBot="1">
      <c r="A298" s="35" t="s">
        <v>349</v>
      </c>
      <c r="B298" s="36"/>
      <c r="C298" s="54" t="e">
        <f>+C297+C266+C211</f>
        <v>#VALUE!</v>
      </c>
      <c r="D298" s="54" t="e">
        <f>+D297+D266+D211</f>
        <v>#VALUE!</v>
      </c>
      <c r="F298" s="15"/>
    </row>
    <row r="299" spans="1:6" ht="12.75">
      <c r="A299" s="60"/>
      <c r="B299" s="61"/>
      <c r="C299" s="62" t="e">
        <f>+C298-C149</f>
        <v>#VALUE!</v>
      </c>
      <c r="D299" s="62" t="e">
        <f>+D298-D149</f>
        <v>#VALUE!</v>
      </c>
      <c r="F299" s="15"/>
    </row>
    <row r="300" spans="1:4" ht="12.75">
      <c r="A300" s="21"/>
      <c r="C300" s="15"/>
      <c r="D300" s="15"/>
    </row>
    <row r="301" ht="12.75" hidden="1">
      <c r="A301" s="21" t="s">
        <v>350</v>
      </c>
    </row>
    <row r="302" ht="12.75" hidden="1">
      <c r="A302" s="21" t="s">
        <v>351</v>
      </c>
    </row>
    <row r="303" ht="12.75" hidden="1">
      <c r="A303" s="21"/>
    </row>
    <row r="304" spans="1:4" ht="12.75" hidden="1">
      <c r="A304" s="1" t="s">
        <v>352</v>
      </c>
      <c r="B304" s="2" t="s">
        <v>0</v>
      </c>
      <c r="C304" s="2" t="s">
        <v>1</v>
      </c>
      <c r="D304" s="2" t="s">
        <v>1</v>
      </c>
    </row>
    <row r="305" spans="1:4" ht="12.75" hidden="1">
      <c r="A305" s="14"/>
      <c r="B305" s="3" t="s">
        <v>2</v>
      </c>
      <c r="C305" s="3" t="s">
        <v>3</v>
      </c>
      <c r="D305" s="3" t="s">
        <v>3</v>
      </c>
    </row>
    <row r="306" spans="1:4" ht="39" customHeight="1" hidden="1">
      <c r="A306" s="63"/>
      <c r="B306" s="4"/>
      <c r="C306" s="4" t="s">
        <v>353</v>
      </c>
      <c r="D306" s="4" t="s">
        <v>353</v>
      </c>
    </row>
    <row r="307" spans="1:4" ht="13.5" hidden="1" thickBot="1">
      <c r="A307" s="5" t="s">
        <v>4</v>
      </c>
      <c r="B307" s="6"/>
      <c r="C307" s="6"/>
      <c r="D307" s="6"/>
    </row>
    <row r="308" spans="1:4" ht="13.5" hidden="1" thickBot="1">
      <c r="A308" s="7" t="s">
        <v>5</v>
      </c>
      <c r="B308" s="8"/>
      <c r="C308" s="8"/>
      <c r="D308" s="8"/>
    </row>
    <row r="309" spans="1:4" ht="13.5" hidden="1" thickBot="1">
      <c r="A309" s="7" t="s">
        <v>6</v>
      </c>
      <c r="B309" s="8"/>
      <c r="C309" s="8"/>
      <c r="D309" s="8"/>
    </row>
    <row r="310" spans="1:4" ht="13.5" hidden="1" thickBot="1">
      <c r="A310" s="7" t="s">
        <v>7</v>
      </c>
      <c r="B310" s="8"/>
      <c r="C310" s="8"/>
      <c r="D310" s="8"/>
    </row>
    <row r="311" spans="1:4" ht="13.5" hidden="1" thickBot="1">
      <c r="A311" s="7" t="s">
        <v>8</v>
      </c>
      <c r="B311" s="8"/>
      <c r="C311" s="8"/>
      <c r="D311" s="8"/>
    </row>
    <row r="312" spans="1:4" ht="26.25" hidden="1" thickBot="1">
      <c r="A312" s="7" t="s">
        <v>9</v>
      </c>
      <c r="B312" s="8"/>
      <c r="C312" s="8"/>
      <c r="D312" s="8"/>
    </row>
    <row r="313" spans="1:4" ht="13.5" hidden="1" thickBot="1">
      <c r="A313" s="7" t="s">
        <v>10</v>
      </c>
      <c r="B313" s="8"/>
      <c r="C313" s="8"/>
      <c r="D313" s="8"/>
    </row>
    <row r="314" spans="1:4" ht="13.5" hidden="1" thickBot="1">
      <c r="A314" s="7" t="s">
        <v>11</v>
      </c>
      <c r="B314" s="8"/>
      <c r="C314" s="8"/>
      <c r="D314" s="8"/>
    </row>
    <row r="315" spans="1:4" ht="26.25" hidden="1" thickBot="1">
      <c r="A315" s="7" t="s">
        <v>12</v>
      </c>
      <c r="B315" s="8"/>
      <c r="C315" s="8"/>
      <c r="D315" s="8"/>
    </row>
    <row r="316" spans="1:4" ht="13.5" hidden="1" thickBot="1">
      <c r="A316" s="7" t="s">
        <v>13</v>
      </c>
      <c r="B316" s="8"/>
      <c r="C316" s="8"/>
      <c r="D316" s="8"/>
    </row>
    <row r="317" spans="1:4" ht="13.5" hidden="1" thickBot="1">
      <c r="A317" s="7" t="s">
        <v>14</v>
      </c>
      <c r="B317" s="8"/>
      <c r="C317" s="8"/>
      <c r="D317" s="8"/>
    </row>
    <row r="318" spans="1:4" ht="13.5" hidden="1" thickBot="1">
      <c r="A318" s="7" t="s">
        <v>15</v>
      </c>
      <c r="B318" s="8"/>
      <c r="C318" s="8"/>
      <c r="D318" s="8"/>
    </row>
    <row r="319" spans="1:4" ht="13.5" hidden="1" thickBot="1">
      <c r="A319" s="7" t="s">
        <v>16</v>
      </c>
      <c r="B319" s="8"/>
      <c r="C319" s="8"/>
      <c r="D319" s="8"/>
    </row>
    <row r="320" spans="1:4" ht="13.5" hidden="1" thickBot="1">
      <c r="A320" s="7" t="s">
        <v>17</v>
      </c>
      <c r="B320" s="8"/>
      <c r="C320" s="8"/>
      <c r="D320" s="8"/>
    </row>
    <row r="321" spans="1:4" ht="13.5" hidden="1" thickBot="1">
      <c r="A321" s="7" t="s">
        <v>18</v>
      </c>
      <c r="B321" s="8"/>
      <c r="C321" s="8"/>
      <c r="D321" s="8"/>
    </row>
    <row r="322" spans="1:4" ht="13.5" hidden="1" thickBot="1">
      <c r="A322" s="5" t="s">
        <v>19</v>
      </c>
      <c r="B322" s="6"/>
      <c r="C322" s="6"/>
      <c r="D322" s="6"/>
    </row>
    <row r="323" spans="1:4" ht="13.5" hidden="1" thickBot="1">
      <c r="A323" s="7" t="s">
        <v>20</v>
      </c>
      <c r="B323" s="8"/>
      <c r="C323" s="8"/>
      <c r="D323" s="8"/>
    </row>
    <row r="324" spans="1:4" ht="13.5" hidden="1" thickBot="1">
      <c r="A324" s="7" t="s">
        <v>21</v>
      </c>
      <c r="B324" s="8"/>
      <c r="C324" s="8"/>
      <c r="D324" s="8"/>
    </row>
    <row r="325" spans="1:4" ht="13.5" hidden="1" thickBot="1">
      <c r="A325" s="7" t="s">
        <v>22</v>
      </c>
      <c r="B325" s="8"/>
      <c r="C325" s="8"/>
      <c r="D325" s="8"/>
    </row>
    <row r="326" spans="1:4" ht="13.5" hidden="1" thickBot="1">
      <c r="A326" s="7" t="s">
        <v>23</v>
      </c>
      <c r="B326" s="8"/>
      <c r="C326" s="8"/>
      <c r="D326" s="8"/>
    </row>
    <row r="327" spans="1:4" ht="26.25" hidden="1" thickBot="1">
      <c r="A327" s="7" t="s">
        <v>24</v>
      </c>
      <c r="B327" s="8"/>
      <c r="C327" s="8"/>
      <c r="D327" s="8"/>
    </row>
    <row r="328" spans="1:4" ht="13.5" hidden="1" thickBot="1">
      <c r="A328" s="7" t="s">
        <v>25</v>
      </c>
      <c r="B328" s="8"/>
      <c r="C328" s="8"/>
      <c r="D328" s="8"/>
    </row>
    <row r="329" spans="1:4" ht="13.5" hidden="1" thickBot="1">
      <c r="A329" s="7" t="s">
        <v>26</v>
      </c>
      <c r="B329" s="8"/>
      <c r="C329" s="8"/>
      <c r="D329" s="8"/>
    </row>
    <row r="330" spans="1:4" ht="26.25" hidden="1" thickBot="1">
      <c r="A330" s="7" t="s">
        <v>27</v>
      </c>
      <c r="B330" s="8"/>
      <c r="C330" s="8"/>
      <c r="D330" s="8"/>
    </row>
    <row r="331" spans="1:4" ht="13.5" hidden="1" thickBot="1">
      <c r="A331" s="7" t="s">
        <v>28</v>
      </c>
      <c r="B331" s="8"/>
      <c r="C331" s="8"/>
      <c r="D331" s="8"/>
    </row>
    <row r="332" spans="1:4" ht="13.5" hidden="1" thickBot="1">
      <c r="A332" s="7" t="s">
        <v>29</v>
      </c>
      <c r="B332" s="8"/>
      <c r="C332" s="8"/>
      <c r="D332" s="8"/>
    </row>
    <row r="333" spans="1:4" ht="26.25" hidden="1" thickBot="1">
      <c r="A333" s="7" t="s">
        <v>30</v>
      </c>
      <c r="B333" s="8"/>
      <c r="C333" s="8"/>
      <c r="D333" s="8"/>
    </row>
    <row r="334" spans="1:4" ht="13.5" hidden="1" thickBot="1">
      <c r="A334" s="7" t="s">
        <v>31</v>
      </c>
      <c r="B334" s="8"/>
      <c r="C334" s="8"/>
      <c r="D334" s="8"/>
    </row>
    <row r="335" spans="1:4" ht="13.5" hidden="1" thickBot="1">
      <c r="A335" s="5" t="s">
        <v>32</v>
      </c>
      <c r="B335" s="6"/>
      <c r="C335" s="6"/>
      <c r="D335" s="6"/>
    </row>
    <row r="336" spans="1:4" ht="13.5" hidden="1" thickBot="1">
      <c r="A336" s="5" t="s">
        <v>33</v>
      </c>
      <c r="B336" s="6"/>
      <c r="C336" s="6"/>
      <c r="D336" s="6"/>
    </row>
    <row r="337" spans="1:4" ht="13.5" hidden="1" thickBot="1">
      <c r="A337" s="7" t="s">
        <v>5</v>
      </c>
      <c r="B337" s="8"/>
      <c r="C337" s="8"/>
      <c r="D337" s="8"/>
    </row>
    <row r="338" spans="1:4" ht="13.5" hidden="1" thickBot="1">
      <c r="A338" s="7" t="s">
        <v>34</v>
      </c>
      <c r="B338" s="8"/>
      <c r="C338" s="8"/>
      <c r="D338" s="8"/>
    </row>
    <row r="339" spans="1:4" ht="13.5" hidden="1" thickBot="1">
      <c r="A339" s="7" t="s">
        <v>7</v>
      </c>
      <c r="B339" s="8"/>
      <c r="C339" s="8"/>
      <c r="D339" s="8"/>
    </row>
    <row r="340" spans="1:4" ht="13.5" hidden="1" thickBot="1">
      <c r="A340" s="7" t="s">
        <v>35</v>
      </c>
      <c r="B340" s="8"/>
      <c r="C340" s="8"/>
      <c r="D340" s="8"/>
    </row>
    <row r="341" spans="1:4" ht="26.25" hidden="1" thickBot="1">
      <c r="A341" s="7" t="s">
        <v>36</v>
      </c>
      <c r="B341" s="8"/>
      <c r="C341" s="8"/>
      <c r="D341" s="8"/>
    </row>
    <row r="342" spans="1:4" ht="13.5" hidden="1" thickBot="1">
      <c r="A342" s="7" t="s">
        <v>10</v>
      </c>
      <c r="B342" s="8"/>
      <c r="C342" s="8"/>
      <c r="D342" s="8"/>
    </row>
    <row r="343" spans="1:4" ht="13.5" hidden="1" thickBot="1">
      <c r="A343" s="7" t="s">
        <v>11</v>
      </c>
      <c r="B343" s="8"/>
      <c r="C343" s="8"/>
      <c r="D343" s="8"/>
    </row>
    <row r="344" spans="1:4" ht="26.25" hidden="1" thickBot="1">
      <c r="A344" s="7" t="s">
        <v>12</v>
      </c>
      <c r="B344" s="8"/>
      <c r="C344" s="8"/>
      <c r="D344" s="8"/>
    </row>
    <row r="345" spans="1:4" ht="13.5" hidden="1" thickBot="1">
      <c r="A345" s="7" t="s">
        <v>13</v>
      </c>
      <c r="B345" s="8"/>
      <c r="C345" s="8"/>
      <c r="D345" s="8"/>
    </row>
    <row r="346" spans="1:4" ht="13.5" hidden="1" thickBot="1">
      <c r="A346" s="7" t="s">
        <v>14</v>
      </c>
      <c r="B346" s="8"/>
      <c r="C346" s="8"/>
      <c r="D346" s="8"/>
    </row>
    <row r="347" spans="1:4" ht="13.5" hidden="1" thickBot="1">
      <c r="A347" s="7" t="s">
        <v>37</v>
      </c>
      <c r="B347" s="8"/>
      <c r="C347" s="8"/>
      <c r="D347" s="8"/>
    </row>
    <row r="348" spans="1:4" ht="13.5" hidden="1" thickBot="1">
      <c r="A348" s="7" t="s">
        <v>38</v>
      </c>
      <c r="B348" s="8"/>
      <c r="C348" s="8"/>
      <c r="D348" s="8"/>
    </row>
    <row r="349" spans="1:4" ht="13.5" hidden="1" thickBot="1">
      <c r="A349" s="7" t="s">
        <v>39</v>
      </c>
      <c r="B349" s="8"/>
      <c r="C349" s="8"/>
      <c r="D349" s="8"/>
    </row>
    <row r="350" spans="1:4" ht="13.5" hidden="1" thickBot="1">
      <c r="A350" s="5" t="s">
        <v>40</v>
      </c>
      <c r="B350" s="6"/>
      <c r="C350" s="6"/>
      <c r="D350" s="6"/>
    </row>
    <row r="351" spans="1:4" ht="13.5" hidden="1" thickBot="1">
      <c r="A351" s="7" t="s">
        <v>20</v>
      </c>
      <c r="B351" s="8"/>
      <c r="C351" s="8"/>
      <c r="D351" s="8"/>
    </row>
    <row r="352" spans="1:4" ht="13.5" hidden="1" thickBot="1">
      <c r="A352" s="7" t="s">
        <v>41</v>
      </c>
      <c r="B352" s="8"/>
      <c r="C352" s="8"/>
      <c r="D352" s="8"/>
    </row>
    <row r="353" spans="1:4" ht="13.5" hidden="1" thickBot="1">
      <c r="A353" s="7" t="s">
        <v>42</v>
      </c>
      <c r="B353" s="8"/>
      <c r="C353" s="8"/>
      <c r="D353" s="8"/>
    </row>
    <row r="354" spans="1:4" ht="13.5" hidden="1" thickBot="1">
      <c r="A354" s="7" t="s">
        <v>43</v>
      </c>
      <c r="B354" s="8"/>
      <c r="C354" s="8"/>
      <c r="D354" s="8"/>
    </row>
    <row r="355" spans="1:4" ht="26.25" hidden="1" thickBot="1">
      <c r="A355" s="7" t="s">
        <v>44</v>
      </c>
      <c r="B355" s="8"/>
      <c r="C355" s="8"/>
      <c r="D355" s="8"/>
    </row>
    <row r="356" spans="1:4" ht="13.5" hidden="1" thickBot="1">
      <c r="A356" s="7" t="s">
        <v>45</v>
      </c>
      <c r="B356" s="8"/>
      <c r="C356" s="8"/>
      <c r="D356" s="8"/>
    </row>
    <row r="357" spans="1:4" ht="13.5" hidden="1" thickBot="1">
      <c r="A357" s="7" t="s">
        <v>26</v>
      </c>
      <c r="B357" s="8"/>
      <c r="C357" s="8"/>
      <c r="D357" s="8"/>
    </row>
    <row r="358" spans="1:4" ht="26.25" hidden="1" thickBot="1">
      <c r="A358" s="7" t="s">
        <v>27</v>
      </c>
      <c r="B358" s="8"/>
      <c r="C358" s="8"/>
      <c r="D358" s="8"/>
    </row>
    <row r="359" spans="1:4" ht="13.5" hidden="1" thickBot="1">
      <c r="A359" s="7" t="s">
        <v>28</v>
      </c>
      <c r="B359" s="8"/>
      <c r="C359" s="8"/>
      <c r="D359" s="8"/>
    </row>
    <row r="360" spans="1:4" ht="13.5" hidden="1" thickBot="1">
      <c r="A360" s="7" t="s">
        <v>29</v>
      </c>
      <c r="B360" s="8"/>
      <c r="C360" s="8"/>
      <c r="D360" s="8"/>
    </row>
    <row r="361" spans="1:4" ht="26.25" hidden="1" thickBot="1">
      <c r="A361" s="7" t="s">
        <v>46</v>
      </c>
      <c r="B361" s="8"/>
      <c r="C361" s="8"/>
      <c r="D361" s="8"/>
    </row>
    <row r="362" spans="1:4" ht="13.5" hidden="1" thickBot="1">
      <c r="A362" s="7" t="s">
        <v>47</v>
      </c>
      <c r="B362" s="8"/>
      <c r="C362" s="8"/>
      <c r="D362" s="8"/>
    </row>
    <row r="363" spans="1:4" ht="13.5" hidden="1" thickBot="1">
      <c r="A363" s="7" t="s">
        <v>48</v>
      </c>
      <c r="B363" s="8"/>
      <c r="C363" s="8"/>
      <c r="D363" s="8"/>
    </row>
    <row r="364" spans="1:4" ht="39" hidden="1" thickBot="1">
      <c r="A364" s="7" t="s">
        <v>49</v>
      </c>
      <c r="B364" s="8"/>
      <c r="C364" s="8"/>
      <c r="D364" s="8"/>
    </row>
    <row r="365" spans="1:4" ht="26.25" hidden="1" thickBot="1">
      <c r="A365" s="7" t="s">
        <v>50</v>
      </c>
      <c r="B365" s="8"/>
      <c r="C365" s="8"/>
      <c r="D365" s="8"/>
    </row>
    <row r="366" spans="1:4" ht="26.25" hidden="1" thickBot="1">
      <c r="A366" s="7" t="s">
        <v>51</v>
      </c>
      <c r="B366" s="8"/>
      <c r="C366" s="8"/>
      <c r="D366" s="8"/>
    </row>
    <row r="367" spans="1:4" ht="26.25" hidden="1" thickBot="1">
      <c r="A367" s="7" t="s">
        <v>52</v>
      </c>
      <c r="B367" s="8"/>
      <c r="C367" s="8"/>
      <c r="D367" s="8"/>
    </row>
    <row r="368" spans="1:4" ht="13.5" hidden="1" thickBot="1">
      <c r="A368" s="7" t="s">
        <v>53</v>
      </c>
      <c r="B368" s="8"/>
      <c r="C368" s="8"/>
      <c r="D368" s="8"/>
    </row>
    <row r="369" spans="1:4" ht="13.5" hidden="1" thickBot="1">
      <c r="A369" s="7" t="s">
        <v>54</v>
      </c>
      <c r="B369" s="8"/>
      <c r="C369" s="8"/>
      <c r="D369" s="8"/>
    </row>
    <row r="370" spans="1:4" ht="13.5" hidden="1" thickBot="1">
      <c r="A370" s="7" t="s">
        <v>55</v>
      </c>
      <c r="B370" s="8"/>
      <c r="C370" s="8"/>
      <c r="D370" s="8"/>
    </row>
    <row r="371" spans="1:4" ht="13.5" hidden="1" thickBot="1">
      <c r="A371" s="7" t="s">
        <v>56</v>
      </c>
      <c r="B371" s="8"/>
      <c r="C371" s="8"/>
      <c r="D371" s="8"/>
    </row>
    <row r="372" spans="1:4" ht="13.5" hidden="1" thickBot="1">
      <c r="A372" s="5" t="s">
        <v>57</v>
      </c>
      <c r="B372" s="6"/>
      <c r="C372" s="6"/>
      <c r="D372" s="6"/>
    </row>
    <row r="373" spans="1:4" ht="13.5" hidden="1" thickBot="1">
      <c r="A373" s="5" t="s">
        <v>58</v>
      </c>
      <c r="B373" s="6"/>
      <c r="C373" s="6"/>
      <c r="D373" s="6"/>
    </row>
    <row r="374" spans="1:4" ht="13.5" hidden="1" thickBot="1">
      <c r="A374" s="7" t="s">
        <v>59</v>
      </c>
      <c r="B374" s="8"/>
      <c r="C374" s="8"/>
      <c r="D374" s="8"/>
    </row>
    <row r="375" spans="1:4" ht="13.5" hidden="1" thickBot="1">
      <c r="A375" s="7" t="s">
        <v>60</v>
      </c>
      <c r="B375" s="8"/>
      <c r="C375" s="8"/>
      <c r="D375" s="8"/>
    </row>
    <row r="376" spans="1:4" ht="13.5" hidden="1" thickBot="1">
      <c r="A376" s="7" t="s">
        <v>61</v>
      </c>
      <c r="B376" s="8"/>
      <c r="C376" s="8"/>
      <c r="D376" s="8"/>
    </row>
    <row r="377" spans="1:4" ht="13.5" hidden="1" thickBot="1">
      <c r="A377" s="7" t="s">
        <v>62</v>
      </c>
      <c r="B377" s="8"/>
      <c r="C377" s="8"/>
      <c r="D377" s="8"/>
    </row>
    <row r="378" spans="1:4" ht="13.5" hidden="1" thickBot="1">
      <c r="A378" s="7" t="s">
        <v>63</v>
      </c>
      <c r="B378" s="8"/>
      <c r="C378" s="8"/>
      <c r="D378" s="8"/>
    </row>
    <row r="379" spans="1:4" ht="13.5" hidden="1" thickBot="1">
      <c r="A379" s="7" t="s">
        <v>64</v>
      </c>
      <c r="B379" s="8"/>
      <c r="C379" s="8"/>
      <c r="D379" s="8"/>
    </row>
    <row r="380" spans="1:4" ht="13.5" hidden="1" thickBot="1">
      <c r="A380" s="7" t="s">
        <v>65</v>
      </c>
      <c r="B380" s="8"/>
      <c r="C380" s="8"/>
      <c r="D380" s="8"/>
    </row>
    <row r="381" spans="1:4" ht="13.5" hidden="1" thickBot="1">
      <c r="A381" s="5" t="s">
        <v>66</v>
      </c>
      <c r="B381" s="6"/>
      <c r="C381" s="6"/>
      <c r="D381" s="6"/>
    </row>
    <row r="382" spans="1:4" ht="13.5" hidden="1" thickBot="1">
      <c r="A382" s="7" t="s">
        <v>67</v>
      </c>
      <c r="B382" s="8"/>
      <c r="C382" s="8"/>
      <c r="D382" s="8"/>
    </row>
    <row r="383" spans="1:4" ht="13.5" hidden="1" thickBot="1">
      <c r="A383" s="7" t="s">
        <v>68</v>
      </c>
      <c r="B383" s="8"/>
      <c r="C383" s="8"/>
      <c r="D383" s="8"/>
    </row>
    <row r="384" spans="1:4" ht="13.5" hidden="1" thickBot="1">
      <c r="A384" s="7" t="s">
        <v>69</v>
      </c>
      <c r="B384" s="8"/>
      <c r="C384" s="8"/>
      <c r="D384" s="8"/>
    </row>
    <row r="385" spans="1:4" ht="13.5" hidden="1" thickBot="1">
      <c r="A385" s="7" t="s">
        <v>70</v>
      </c>
      <c r="B385" s="8"/>
      <c r="C385" s="8"/>
      <c r="D385" s="8"/>
    </row>
    <row r="386" spans="1:4" ht="13.5" hidden="1" thickBot="1">
      <c r="A386" s="5" t="s">
        <v>71</v>
      </c>
      <c r="B386" s="6"/>
      <c r="C386" s="6"/>
      <c r="D386" s="6"/>
    </row>
    <row r="387" ht="15.75" hidden="1">
      <c r="A387" s="9"/>
    </row>
    <row r="388" spans="1:4" ht="12.75" hidden="1">
      <c r="A388" s="16" t="s">
        <v>72</v>
      </c>
      <c r="B388" s="2" t="s">
        <v>0</v>
      </c>
      <c r="C388" s="2" t="s">
        <v>1</v>
      </c>
      <c r="D388" s="2" t="s">
        <v>1</v>
      </c>
    </row>
    <row r="389" spans="1:4" ht="12.75" hidden="1">
      <c r="A389" s="17"/>
      <c r="B389" s="3" t="s">
        <v>2</v>
      </c>
      <c r="C389" s="3" t="s">
        <v>3</v>
      </c>
      <c r="D389" s="3" t="s">
        <v>3</v>
      </c>
    </row>
    <row r="390" spans="1:4" ht="39" customHeight="1" hidden="1">
      <c r="A390" s="18"/>
      <c r="B390" s="4"/>
      <c r="C390" s="4" t="s">
        <v>354</v>
      </c>
      <c r="D390" s="4" t="s">
        <v>354</v>
      </c>
    </row>
    <row r="391" spans="1:4" ht="13.5" hidden="1" thickBot="1">
      <c r="A391" s="10" t="s">
        <v>73</v>
      </c>
      <c r="B391" s="11"/>
      <c r="C391" s="11"/>
      <c r="D391" s="11"/>
    </row>
    <row r="392" spans="1:4" ht="13.5" hidden="1" thickBot="1">
      <c r="A392" s="5" t="s">
        <v>74</v>
      </c>
      <c r="B392" s="11"/>
      <c r="C392" s="11"/>
      <c r="D392" s="11"/>
    </row>
    <row r="393" spans="1:4" ht="13.5" hidden="1" thickBot="1">
      <c r="A393" s="10" t="s">
        <v>75</v>
      </c>
      <c r="B393" s="11"/>
      <c r="C393" s="11"/>
      <c r="D393" s="11"/>
    </row>
    <row r="394" spans="1:4" ht="13.5" hidden="1" thickBot="1">
      <c r="A394" s="5" t="s">
        <v>76</v>
      </c>
      <c r="B394" s="6"/>
      <c r="C394" s="11"/>
      <c r="D394" s="11"/>
    </row>
    <row r="395" spans="1:4" ht="13.5" hidden="1" thickBot="1">
      <c r="A395" s="5" t="s">
        <v>77</v>
      </c>
      <c r="B395" s="6"/>
      <c r="C395" s="11"/>
      <c r="D395" s="11"/>
    </row>
    <row r="396" spans="1:4" ht="13.5" hidden="1" thickBot="1">
      <c r="A396" s="7" t="s">
        <v>78</v>
      </c>
      <c r="B396" s="8"/>
      <c r="C396" s="8"/>
      <c r="D396" s="8"/>
    </row>
    <row r="397" spans="1:4" ht="13.5" hidden="1" thickBot="1">
      <c r="A397" s="7" t="s">
        <v>79</v>
      </c>
      <c r="B397" s="8"/>
      <c r="C397" s="8"/>
      <c r="D397" s="8"/>
    </row>
    <row r="398" spans="1:4" ht="13.5" hidden="1" thickBot="1">
      <c r="A398" s="7" t="s">
        <v>80</v>
      </c>
      <c r="B398" s="8"/>
      <c r="C398" s="8"/>
      <c r="D398" s="8"/>
    </row>
    <row r="399" spans="1:4" ht="13.5" hidden="1" thickBot="1">
      <c r="A399" s="7" t="s">
        <v>81</v>
      </c>
      <c r="B399" s="8"/>
      <c r="C399" s="8"/>
      <c r="D399" s="8"/>
    </row>
    <row r="400" spans="1:4" ht="13.5" hidden="1" thickBot="1">
      <c r="A400" s="7" t="s">
        <v>82</v>
      </c>
      <c r="B400" s="8"/>
      <c r="C400" s="8"/>
      <c r="D400" s="8"/>
    </row>
    <row r="401" spans="1:4" ht="13.5" hidden="1" thickBot="1">
      <c r="A401" s="7" t="s">
        <v>83</v>
      </c>
      <c r="B401" s="8"/>
      <c r="C401" s="8"/>
      <c r="D401" s="8"/>
    </row>
    <row r="402" spans="1:4" ht="13.5" hidden="1" thickBot="1">
      <c r="A402" s="7" t="s">
        <v>84</v>
      </c>
      <c r="B402" s="8"/>
      <c r="C402" s="8"/>
      <c r="D402" s="8"/>
    </row>
    <row r="403" spans="1:4" ht="13.5" hidden="1" thickBot="1">
      <c r="A403" s="7" t="s">
        <v>85</v>
      </c>
      <c r="B403" s="8"/>
      <c r="C403" s="8"/>
      <c r="D403" s="8"/>
    </row>
    <row r="404" spans="1:4" ht="13.5" hidden="1" thickBot="1">
      <c r="A404" s="7" t="s">
        <v>86</v>
      </c>
      <c r="B404" s="8"/>
      <c r="C404" s="8"/>
      <c r="D404" s="8"/>
    </row>
    <row r="405" spans="1:4" ht="13.5" hidden="1" thickBot="1">
      <c r="A405" s="7" t="s">
        <v>87</v>
      </c>
      <c r="B405" s="8"/>
      <c r="C405" s="8"/>
      <c r="D405" s="8"/>
    </row>
    <row r="406" spans="1:4" ht="13.5" hidden="1" thickBot="1">
      <c r="A406" s="5" t="s">
        <v>88</v>
      </c>
      <c r="B406" s="6"/>
      <c r="C406" s="11"/>
      <c r="D406" s="11"/>
    </row>
    <row r="407" spans="1:4" ht="13.5" hidden="1" thickBot="1">
      <c r="A407" s="7" t="s">
        <v>89</v>
      </c>
      <c r="B407" s="8"/>
      <c r="C407" s="8"/>
      <c r="D407" s="8"/>
    </row>
    <row r="408" spans="1:4" ht="13.5" hidden="1" thickBot="1">
      <c r="A408" s="7" t="s">
        <v>90</v>
      </c>
      <c r="B408" s="8"/>
      <c r="C408" s="8"/>
      <c r="D408" s="8"/>
    </row>
    <row r="409" spans="1:4" ht="13.5" hidden="1" thickBot="1">
      <c r="A409" s="7" t="s">
        <v>91</v>
      </c>
      <c r="B409" s="8"/>
      <c r="C409" s="8"/>
      <c r="D409" s="8"/>
    </row>
    <row r="410" spans="1:4" ht="13.5" hidden="1" thickBot="1">
      <c r="A410" s="7" t="s">
        <v>92</v>
      </c>
      <c r="B410" s="8"/>
      <c r="C410" s="8"/>
      <c r="D410" s="8"/>
    </row>
    <row r="411" spans="1:4" ht="13.5" hidden="1" thickBot="1">
      <c r="A411" s="7" t="s">
        <v>93</v>
      </c>
      <c r="B411" s="8"/>
      <c r="C411" s="8"/>
      <c r="D411" s="8"/>
    </row>
    <row r="412" spans="1:4" ht="13.5" hidden="1" thickBot="1">
      <c r="A412" s="7" t="s">
        <v>94</v>
      </c>
      <c r="B412" s="8"/>
      <c r="C412" s="8"/>
      <c r="D412" s="8"/>
    </row>
    <row r="413" spans="1:4" ht="13.5" hidden="1" thickBot="1">
      <c r="A413" s="7" t="s">
        <v>95</v>
      </c>
      <c r="B413" s="8"/>
      <c r="C413" s="8"/>
      <c r="D413" s="8"/>
    </row>
    <row r="414" spans="1:4" ht="13.5" hidden="1" thickBot="1">
      <c r="A414" s="7" t="s">
        <v>96</v>
      </c>
      <c r="B414" s="8"/>
      <c r="C414" s="8"/>
      <c r="D414" s="8"/>
    </row>
    <row r="415" spans="1:4" ht="26.25" hidden="1" thickBot="1">
      <c r="A415" s="5" t="s">
        <v>97</v>
      </c>
      <c r="B415" s="6"/>
      <c r="C415" s="11"/>
      <c r="D415" s="11"/>
    </row>
    <row r="416" spans="1:4" ht="13.5" hidden="1" thickBot="1">
      <c r="A416" s="7" t="s">
        <v>98</v>
      </c>
      <c r="B416" s="8"/>
      <c r="C416" s="8"/>
      <c r="D416" s="8"/>
    </row>
    <row r="417" spans="1:4" ht="13.5" hidden="1" thickBot="1">
      <c r="A417" s="7" t="s">
        <v>99</v>
      </c>
      <c r="B417" s="8"/>
      <c r="C417" s="8"/>
      <c r="D417" s="8"/>
    </row>
    <row r="418" spans="1:4" ht="13.5" hidden="1" thickBot="1">
      <c r="A418" s="7" t="s">
        <v>100</v>
      </c>
      <c r="B418" s="8"/>
      <c r="C418" s="8"/>
      <c r="D418" s="8"/>
    </row>
    <row r="419" spans="1:4" ht="13.5" hidden="1" thickBot="1">
      <c r="A419" s="7" t="s">
        <v>101</v>
      </c>
      <c r="B419" s="8"/>
      <c r="C419" s="8"/>
      <c r="D419" s="8"/>
    </row>
    <row r="420" spans="1:4" ht="13.5" hidden="1" thickBot="1">
      <c r="A420" s="7" t="s">
        <v>102</v>
      </c>
      <c r="B420" s="8"/>
      <c r="C420" s="8"/>
      <c r="D420" s="8"/>
    </row>
    <row r="421" spans="1:4" ht="13.5" hidden="1" thickBot="1">
      <c r="A421" s="7" t="s">
        <v>103</v>
      </c>
      <c r="B421" s="8"/>
      <c r="C421" s="8"/>
      <c r="D421" s="8"/>
    </row>
    <row r="422" spans="1:4" ht="13.5" hidden="1" thickBot="1">
      <c r="A422" s="7" t="s">
        <v>104</v>
      </c>
      <c r="B422" s="8"/>
      <c r="C422" s="8"/>
      <c r="D422" s="8"/>
    </row>
    <row r="423" spans="1:4" ht="13.5" hidden="1" thickBot="1">
      <c r="A423" s="7" t="s">
        <v>105</v>
      </c>
      <c r="B423" s="8"/>
      <c r="C423" s="8"/>
      <c r="D423" s="8"/>
    </row>
    <row r="424" spans="1:4" ht="13.5" hidden="1" thickBot="1">
      <c r="A424" s="7" t="s">
        <v>106</v>
      </c>
      <c r="B424" s="8"/>
      <c r="C424" s="8"/>
      <c r="D424" s="8"/>
    </row>
    <row r="425" spans="1:4" ht="13.5" hidden="1" thickBot="1">
      <c r="A425" s="7" t="s">
        <v>107</v>
      </c>
      <c r="B425" s="8"/>
      <c r="C425" s="8"/>
      <c r="D425" s="8"/>
    </row>
    <row r="426" spans="1:4" ht="13.5" hidden="1" thickBot="1">
      <c r="A426" s="5" t="s">
        <v>108</v>
      </c>
      <c r="B426" s="6"/>
      <c r="C426" s="11"/>
      <c r="D426" s="11"/>
    </row>
    <row r="427" spans="1:4" ht="13.5" hidden="1" thickBot="1">
      <c r="A427" s="7" t="s">
        <v>109</v>
      </c>
      <c r="B427" s="8"/>
      <c r="C427" s="8"/>
      <c r="D427" s="8"/>
    </row>
    <row r="428" spans="1:4" ht="13.5" hidden="1" thickBot="1">
      <c r="A428" s="7" t="s">
        <v>110</v>
      </c>
      <c r="B428" s="8"/>
      <c r="C428" s="8"/>
      <c r="D428" s="8"/>
    </row>
    <row r="429" spans="1:4" ht="13.5" hidden="1" thickBot="1">
      <c r="A429" s="7" t="s">
        <v>111</v>
      </c>
      <c r="B429" s="8"/>
      <c r="C429" s="8"/>
      <c r="D429" s="8"/>
    </row>
    <row r="430" spans="1:4" ht="13.5" hidden="1" thickBot="1">
      <c r="A430" s="7" t="s">
        <v>112</v>
      </c>
      <c r="B430" s="8"/>
      <c r="C430" s="8"/>
      <c r="D430" s="8"/>
    </row>
    <row r="431" ht="12.75" hidden="1"/>
    <row r="432" ht="12.75" hidden="1"/>
    <row r="449" spans="3:4" ht="12.75">
      <c r="C449" s="15"/>
      <c r="D449" s="15"/>
    </row>
    <row r="450" spans="3:4" ht="12.75">
      <c r="C450" s="20"/>
      <c r="D450" s="20"/>
    </row>
    <row r="451" spans="3:4" ht="12.75">
      <c r="C451" s="15"/>
      <c r="D451" s="15"/>
    </row>
    <row r="452" spans="3:4" ht="12.75">
      <c r="C452" s="15"/>
      <c r="D452" s="15"/>
    </row>
  </sheetData>
  <sheetProtection/>
  <printOptions horizontalCentered="1" verticalCentered="1"/>
  <pageMargins left="0" right="0" top="0" bottom="0" header="0" footer="0"/>
  <pageSetup horizontalDpi="600" verticalDpi="600" orientation="portrait" paperSize="9" scale="76" r:id="rId1"/>
  <rowBreaks count="5" manualBreakCount="5">
    <brk id="70" max="255" man="1"/>
    <brk id="115" max="255" man="1"/>
    <brk id="149" max="255" man="1"/>
    <brk id="211" max="255" man="1"/>
    <brk id="2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2010-06-01T11:24:00Z</cp:lastPrinted>
  <dcterms:created xsi:type="dcterms:W3CDTF">2008-04-28T12:51:42Z</dcterms:created>
  <dcterms:modified xsi:type="dcterms:W3CDTF">2010-06-01T11:45:53Z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